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81B6421-4868-4F25-AAA6-AE0CE7F038F7}" xr6:coauthVersionLast="47" xr6:coauthVersionMax="47" xr10:uidLastSave="{00000000-0000-0000-0000-000000000000}"/>
  <bookViews>
    <workbookView xWindow="-110" yWindow="-110" windowWidth="25820" windowHeight="15500" activeTab="4" xr2:uid="{00000000-000D-0000-FFFF-FFFF00000000}"/>
  </bookViews>
  <sheets>
    <sheet name="Sheet1" sheetId="3" r:id="rId1"/>
    <sheet name="DT-US" sheetId="2" r:id="rId2"/>
    <sheet name="Surprise &amp; Guidance" sheetId="5" r:id="rId3"/>
    <sheet name="PE, PS" sheetId="4" r:id="rId4"/>
    <sheet name="Comp Sheet" sheetId="7" r:id="rId5"/>
    <sheet name="Key Matrix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3" l="1"/>
  <c r="V12" i="3"/>
  <c r="W12" i="3"/>
  <c r="X12" i="3"/>
  <c r="U13" i="3"/>
  <c r="V13" i="3"/>
  <c r="W13" i="3"/>
  <c r="X13" i="3"/>
  <c r="U14" i="3"/>
  <c r="V14" i="3"/>
  <c r="W14" i="3"/>
  <c r="X14" i="3"/>
  <c r="T12" i="3"/>
  <c r="T13" i="3"/>
  <c r="T14" i="3"/>
  <c r="S12" i="3"/>
  <c r="S13" i="3"/>
  <c r="S14" i="3"/>
  <c r="R12" i="3"/>
  <c r="R13" i="3"/>
  <c r="R14" i="3"/>
  <c r="Q12" i="3"/>
  <c r="Q13" i="3"/>
  <c r="Q14" i="3"/>
  <c r="C26" i="3"/>
  <c r="R12" i="2"/>
  <c r="C33" i="3" l="1"/>
  <c r="R42" i="2"/>
  <c r="H25" i="7"/>
  <c r="I25" i="7"/>
  <c r="G25" i="7"/>
  <c r="F25" i="7"/>
  <c r="E25" i="7"/>
  <c r="R24" i="7"/>
  <c r="Q24" i="7"/>
  <c r="P24" i="7"/>
  <c r="R23" i="7"/>
  <c r="Q23" i="7"/>
  <c r="P23" i="7"/>
  <c r="R22" i="7"/>
  <c r="Q22" i="7"/>
  <c r="P22" i="7"/>
  <c r="R21" i="7"/>
  <c r="Q21" i="7"/>
  <c r="P21" i="7"/>
  <c r="R20" i="7"/>
  <c r="Q20" i="7"/>
  <c r="P20" i="7"/>
  <c r="R19" i="7"/>
  <c r="Q19" i="7"/>
  <c r="P19" i="7"/>
  <c r="R18" i="7"/>
  <c r="Q18" i="7"/>
  <c r="P18" i="7"/>
  <c r="R17" i="7"/>
  <c r="Q17" i="7"/>
  <c r="P17" i="7"/>
  <c r="R16" i="7"/>
  <c r="Q16" i="7"/>
  <c r="P16" i="7"/>
  <c r="R15" i="7"/>
  <c r="Q15" i="7"/>
  <c r="P15" i="7"/>
  <c r="R14" i="7"/>
  <c r="Q14" i="7"/>
  <c r="P14" i="7"/>
  <c r="R13" i="7"/>
  <c r="Q13" i="7"/>
  <c r="P13" i="7"/>
  <c r="R12" i="7"/>
  <c r="Q12" i="7"/>
  <c r="P12" i="7"/>
  <c r="R11" i="7"/>
  <c r="Q11" i="7"/>
  <c r="P11" i="7"/>
  <c r="R10" i="7"/>
  <c r="Q10" i="7"/>
  <c r="P10" i="7"/>
  <c r="R9" i="7"/>
  <c r="Q9" i="7"/>
  <c r="P9" i="7"/>
  <c r="R8" i="7"/>
  <c r="Q8" i="7"/>
  <c r="P8" i="7"/>
  <c r="R7" i="7"/>
  <c r="Q7" i="7"/>
  <c r="P7" i="7"/>
  <c r="R6" i="7"/>
  <c r="Q6" i="7"/>
  <c r="P6" i="7"/>
  <c r="R5" i="7"/>
  <c r="Q5" i="7"/>
  <c r="P5" i="7"/>
  <c r="R4" i="7"/>
  <c r="Q4" i="7"/>
  <c r="P4" i="7"/>
  <c r="R3" i="7"/>
  <c r="Q3" i="7"/>
  <c r="P3" i="7"/>
  <c r="M7" i="3"/>
  <c r="L7" i="3"/>
  <c r="K7" i="3"/>
  <c r="J7" i="3"/>
  <c r="I7" i="3"/>
  <c r="H5" i="3"/>
  <c r="G5" i="3"/>
  <c r="F5" i="3"/>
  <c r="H4" i="3"/>
  <c r="G4" i="3"/>
  <c r="F4" i="3"/>
  <c r="Q73" i="2"/>
  <c r="L73" i="2"/>
  <c r="D73" i="2"/>
  <c r="E73" i="2"/>
  <c r="F73" i="2"/>
  <c r="G73" i="2"/>
  <c r="C73" i="2"/>
  <c r="S76" i="2"/>
  <c r="T76" i="2" s="1"/>
  <c r="U76" i="2" s="1"/>
  <c r="V76" i="2" s="1"/>
  <c r="R77" i="2"/>
  <c r="Q77" i="2"/>
  <c r="L77" i="2"/>
  <c r="D77" i="2"/>
  <c r="E77" i="2"/>
  <c r="F77" i="2"/>
  <c r="G77" i="2"/>
  <c r="C77" i="2"/>
  <c r="R65" i="2"/>
  <c r="S59" i="2"/>
  <c r="T59" i="2"/>
  <c r="U59" i="2"/>
  <c r="V59" i="2"/>
  <c r="R59" i="2"/>
  <c r="R51" i="2"/>
  <c r="S51" i="2" s="1"/>
  <c r="T51" i="2" s="1"/>
  <c r="U51" i="2" s="1"/>
  <c r="V51" i="2" s="1"/>
  <c r="R36" i="2"/>
  <c r="S36" i="2" s="1"/>
  <c r="P39" i="2"/>
  <c r="O39" i="2"/>
  <c r="N39" i="2"/>
  <c r="M39" i="2"/>
  <c r="P44" i="2"/>
  <c r="O44" i="2"/>
  <c r="N44" i="2"/>
  <c r="M44" i="2"/>
  <c r="R24" i="2"/>
  <c r="S26" i="2"/>
  <c r="T26" i="2"/>
  <c r="U26" i="2"/>
  <c r="V26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T6" i="2"/>
  <c r="U6" i="2"/>
  <c r="V6" i="2"/>
  <c r="R5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Q49" i="2"/>
  <c r="O49" i="2"/>
  <c r="P49" i="2"/>
  <c r="N49" i="2"/>
  <c r="M49" i="2"/>
  <c r="L49" i="2"/>
  <c r="J49" i="2"/>
  <c r="K49" i="2"/>
  <c r="I49" i="2"/>
  <c r="O52" i="2"/>
  <c r="P52" i="2"/>
  <c r="N52" i="2"/>
  <c r="M52" i="2"/>
  <c r="J52" i="2"/>
  <c r="K52" i="2"/>
  <c r="I52" i="2"/>
  <c r="Q27" i="2"/>
  <c r="O27" i="2"/>
  <c r="P27" i="2"/>
  <c r="N27" i="2"/>
  <c r="M27" i="2"/>
  <c r="L27" i="2"/>
  <c r="J27" i="2"/>
  <c r="K27" i="2"/>
  <c r="I27" i="2"/>
  <c r="D27" i="2"/>
  <c r="E27" i="2"/>
  <c r="F27" i="2"/>
  <c r="G27" i="2"/>
  <c r="C27" i="2"/>
  <c r="Q25" i="2"/>
  <c r="P25" i="2"/>
  <c r="O25" i="2"/>
  <c r="N25" i="2"/>
  <c r="M25" i="2"/>
  <c r="L25" i="2"/>
  <c r="K25" i="2"/>
  <c r="J25" i="2"/>
  <c r="I25" i="2"/>
  <c r="J26" i="2" s="1"/>
  <c r="H25" i="2"/>
  <c r="C25" i="2"/>
  <c r="D25" i="2"/>
  <c r="D26" i="2" s="1"/>
  <c r="E25" i="2"/>
  <c r="F25" i="2"/>
  <c r="G25" i="2"/>
  <c r="B25" i="2"/>
  <c r="Q22" i="2"/>
  <c r="O22" i="2"/>
  <c r="P22" i="2"/>
  <c r="N22" i="2"/>
  <c r="M22" i="2"/>
  <c r="L22" i="2"/>
  <c r="J22" i="2"/>
  <c r="K22" i="2"/>
  <c r="I22" i="2"/>
  <c r="D22" i="2"/>
  <c r="E22" i="2"/>
  <c r="F22" i="2"/>
  <c r="G22" i="2"/>
  <c r="C22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Q17" i="2"/>
  <c r="O17" i="2"/>
  <c r="P17" i="2"/>
  <c r="N17" i="2"/>
  <c r="M17" i="2"/>
  <c r="L17" i="2"/>
  <c r="J17" i="2"/>
  <c r="K17" i="2"/>
  <c r="I17" i="2"/>
  <c r="D17" i="2"/>
  <c r="E17" i="2"/>
  <c r="F17" i="2"/>
  <c r="G17" i="2"/>
  <c r="C17" i="2"/>
  <c r="O13" i="2"/>
  <c r="P13" i="2"/>
  <c r="N13" i="2"/>
  <c r="M13" i="2"/>
  <c r="J13" i="2"/>
  <c r="K13" i="2"/>
  <c r="I13" i="2"/>
  <c r="Q6" i="2"/>
  <c r="O6" i="2"/>
  <c r="P6" i="2"/>
  <c r="N6" i="2"/>
  <c r="M6" i="2"/>
  <c r="L6" i="2"/>
  <c r="J6" i="2"/>
  <c r="K6" i="2"/>
  <c r="I6" i="2"/>
  <c r="G49" i="2"/>
  <c r="F49" i="2"/>
  <c r="E49" i="2"/>
  <c r="D49" i="2"/>
  <c r="C49" i="2"/>
  <c r="Q44" i="2"/>
  <c r="L44" i="2"/>
  <c r="G44" i="2"/>
  <c r="F44" i="2"/>
  <c r="E44" i="2"/>
  <c r="D44" i="2"/>
  <c r="C44" i="2"/>
  <c r="Q39" i="2"/>
  <c r="L39" i="2"/>
  <c r="D39" i="2"/>
  <c r="E39" i="2"/>
  <c r="F39" i="2"/>
  <c r="G39" i="2"/>
  <c r="C39" i="2"/>
  <c r="Q52" i="2"/>
  <c r="L52" i="2"/>
  <c r="G52" i="2"/>
  <c r="F52" i="2"/>
  <c r="E52" i="2"/>
  <c r="D52" i="2"/>
  <c r="C52" i="2"/>
  <c r="Q47" i="2"/>
  <c r="R47" i="2" s="1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X4" i="3" l="1"/>
  <c r="U4" i="3"/>
  <c r="S8" i="3"/>
  <c r="Q3" i="3"/>
  <c r="X6" i="3"/>
  <c r="S3" i="3"/>
  <c r="X7" i="3"/>
  <c r="V8" i="3"/>
  <c r="X8" i="3"/>
  <c r="Q9" i="3"/>
  <c r="X9" i="3"/>
  <c r="V3" i="3"/>
  <c r="W4" i="3"/>
  <c r="W5" i="3"/>
  <c r="Q10" i="3"/>
  <c r="T6" i="3"/>
  <c r="W7" i="3"/>
  <c r="S10" i="3"/>
  <c r="V6" i="3"/>
  <c r="W9" i="3"/>
  <c r="W10" i="3"/>
  <c r="W11" i="3"/>
  <c r="W3" i="3"/>
  <c r="R11" i="3"/>
  <c r="Q4" i="3"/>
  <c r="V7" i="3"/>
  <c r="Q8" i="3"/>
  <c r="T4" i="3"/>
  <c r="V11" i="3"/>
  <c r="X5" i="3"/>
  <c r="V4" i="3"/>
  <c r="T8" i="3"/>
  <c r="R3" i="3"/>
  <c r="Q5" i="3"/>
  <c r="U8" i="3"/>
  <c r="R5" i="3"/>
  <c r="T3" i="3"/>
  <c r="S5" i="3"/>
  <c r="U3" i="3"/>
  <c r="T5" i="3"/>
  <c r="R9" i="3"/>
  <c r="R6" i="3"/>
  <c r="V9" i="3"/>
  <c r="S6" i="3"/>
  <c r="W6" i="3"/>
  <c r="U6" i="3"/>
  <c r="T10" i="3"/>
  <c r="Q7" i="3"/>
  <c r="U10" i="3"/>
  <c r="R7" i="3"/>
  <c r="S7" i="3"/>
  <c r="T7" i="3"/>
  <c r="U7" i="3"/>
  <c r="R4" i="3"/>
  <c r="S4" i="3"/>
  <c r="U11" i="3"/>
  <c r="X10" i="3"/>
  <c r="U5" i="3"/>
  <c r="S9" i="3"/>
  <c r="X11" i="3"/>
  <c r="V5" i="3"/>
  <c r="T9" i="3"/>
  <c r="X3" i="3"/>
  <c r="Q6" i="3"/>
  <c r="U9" i="3"/>
  <c r="R10" i="3"/>
  <c r="W8" i="3"/>
  <c r="V10" i="3"/>
  <c r="Q11" i="3"/>
  <c r="S11" i="3"/>
  <c r="T11" i="3"/>
  <c r="R8" i="3"/>
  <c r="C21" i="2"/>
  <c r="E26" i="2"/>
  <c r="M43" i="2"/>
  <c r="N43" i="2"/>
  <c r="O43" i="2"/>
  <c r="L21" i="2"/>
  <c r="J21" i="2"/>
  <c r="I48" i="2"/>
  <c r="I26" i="2"/>
  <c r="K21" i="2"/>
  <c r="F26" i="2"/>
  <c r="K26" i="2"/>
  <c r="D21" i="2"/>
  <c r="E21" i="2"/>
  <c r="F21" i="2"/>
  <c r="O21" i="2"/>
  <c r="P43" i="2"/>
  <c r="Q21" i="2"/>
  <c r="L26" i="2"/>
  <c r="G21" i="2"/>
  <c r="C26" i="2"/>
  <c r="I21" i="2"/>
  <c r="T36" i="2"/>
  <c r="M38" i="2"/>
  <c r="N38" i="2"/>
  <c r="O38" i="2"/>
  <c r="P38" i="2"/>
  <c r="C43" i="2"/>
  <c r="S47" i="2"/>
  <c r="P21" i="2"/>
  <c r="F48" i="2"/>
  <c r="G48" i="2"/>
  <c r="R27" i="2"/>
  <c r="D43" i="2"/>
  <c r="J48" i="2"/>
  <c r="R20" i="2"/>
  <c r="E43" i="2"/>
  <c r="K48" i="2"/>
  <c r="F43" i="2"/>
  <c r="L48" i="2"/>
  <c r="G43" i="2"/>
  <c r="M48" i="2"/>
  <c r="M26" i="2"/>
  <c r="N48" i="2"/>
  <c r="N26" i="2"/>
  <c r="C38" i="2"/>
  <c r="I43" i="2"/>
  <c r="O48" i="2"/>
  <c r="O26" i="2"/>
  <c r="D38" i="2"/>
  <c r="J43" i="2"/>
  <c r="P48" i="2"/>
  <c r="P26" i="2"/>
  <c r="E38" i="2"/>
  <c r="K43" i="2"/>
  <c r="Q48" i="2"/>
  <c r="Q26" i="2"/>
  <c r="G26" i="2"/>
  <c r="M21" i="2"/>
  <c r="R26" i="2"/>
  <c r="N21" i="2"/>
  <c r="S5" i="2"/>
  <c r="T5" i="2" s="1"/>
  <c r="R16" i="2"/>
  <c r="L43" i="2"/>
  <c r="I38" i="2"/>
  <c r="J38" i="2"/>
  <c r="K38" i="2"/>
  <c r="Q43" i="2"/>
  <c r="F38" i="2"/>
  <c r="G38" i="2"/>
  <c r="L38" i="2"/>
  <c r="C48" i="2"/>
  <c r="D48" i="2"/>
  <c r="E48" i="2"/>
  <c r="Q38" i="2"/>
  <c r="R46" i="2" l="1"/>
  <c r="R49" i="2" s="1"/>
  <c r="I4" i="3"/>
  <c r="C32" i="3" s="1"/>
  <c r="C34" i="3" s="1"/>
  <c r="C35" i="3" s="1"/>
  <c r="R41" i="2"/>
  <c r="R44" i="2" s="1"/>
  <c r="U36" i="2"/>
  <c r="R37" i="2"/>
  <c r="R38" i="2" s="1"/>
  <c r="T47" i="2"/>
  <c r="U5" i="2"/>
  <c r="R19" i="2"/>
  <c r="S20" i="2"/>
  <c r="R17" i="2"/>
  <c r="I5" i="3" s="1"/>
  <c r="R14" i="2"/>
  <c r="R7" i="2"/>
  <c r="S42" i="2" l="1"/>
  <c r="V36" i="2"/>
  <c r="U47" i="2"/>
  <c r="V5" i="2"/>
  <c r="S19" i="2"/>
  <c r="T20" i="2"/>
  <c r="R22" i="2"/>
  <c r="R31" i="2"/>
  <c r="R33" i="2" s="1"/>
  <c r="R34" i="2" s="1"/>
  <c r="T42" i="2" l="1"/>
  <c r="V47" i="2"/>
  <c r="T19" i="2"/>
  <c r="U20" i="2"/>
  <c r="S22" i="2"/>
  <c r="U42" i="2" l="1"/>
  <c r="V20" i="2"/>
  <c r="V19" i="2" s="1"/>
  <c r="U19" i="2"/>
  <c r="T22" i="2"/>
  <c r="V42" i="2" l="1"/>
  <c r="U22" i="2"/>
  <c r="V22" i="2"/>
  <c r="Q13" i="2" l="1"/>
  <c r="L13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C7" i="2"/>
  <c r="D13" i="2"/>
  <c r="E13" i="2"/>
  <c r="F13" i="2"/>
  <c r="G13" i="2"/>
  <c r="C13" i="2"/>
  <c r="D6" i="2"/>
  <c r="E6" i="2"/>
  <c r="F6" i="2"/>
  <c r="G6" i="2"/>
  <c r="C6" i="2"/>
  <c r="R54" i="2" l="1"/>
  <c r="R56" i="2" s="1"/>
  <c r="R57" i="2" l="1"/>
  <c r="R63" i="2"/>
  <c r="R67" i="2" s="1"/>
  <c r="R72" i="2" s="1"/>
  <c r="R73" i="2" l="1"/>
  <c r="S12" i="2"/>
  <c r="S16" i="2" l="1"/>
  <c r="J4" i="3" s="1"/>
  <c r="C19" i="3" s="1"/>
  <c r="C21" i="3" s="1"/>
  <c r="C22" i="3" s="1"/>
  <c r="T12" i="2"/>
  <c r="S41" i="2"/>
  <c r="S37" i="2"/>
  <c r="S14" i="2"/>
  <c r="S24" i="2"/>
  <c r="S46" i="2" l="1"/>
  <c r="S54" i="2" s="1"/>
  <c r="S7" i="2"/>
  <c r="S17" i="2"/>
  <c r="J5" i="3" s="1"/>
  <c r="U12" i="2"/>
  <c r="T24" i="2"/>
  <c r="T31" i="2" s="1"/>
  <c r="T16" i="2"/>
  <c r="T14" i="2" s="1"/>
  <c r="T27" i="2"/>
  <c r="S31" i="2"/>
  <c r="S33" i="2" s="1"/>
  <c r="S27" i="2"/>
  <c r="S44" i="2"/>
  <c r="S38" i="2"/>
  <c r="S49" i="2" l="1"/>
  <c r="T7" i="2"/>
  <c r="T46" i="2"/>
  <c r="T37" i="2"/>
  <c r="T38" i="2" s="1"/>
  <c r="K4" i="3"/>
  <c r="T41" i="2"/>
  <c r="T44" i="2" s="1"/>
  <c r="T17" i="2"/>
  <c r="K5" i="3" s="1"/>
  <c r="T33" i="2"/>
  <c r="T34" i="2" s="1"/>
  <c r="V12" i="2"/>
  <c r="U24" i="2"/>
  <c r="U16" i="2"/>
  <c r="U14" i="2" s="1"/>
  <c r="S34" i="2"/>
  <c r="S56" i="2"/>
  <c r="U27" i="2" l="1"/>
  <c r="U31" i="2"/>
  <c r="U33" i="2" s="1"/>
  <c r="U34" i="2" s="1"/>
  <c r="V24" i="2"/>
  <c r="V16" i="2"/>
  <c r="V14" i="2" s="1"/>
  <c r="L4" i="3"/>
  <c r="C25" i="3" s="1"/>
  <c r="U17" i="2"/>
  <c r="L5" i="3" s="1"/>
  <c r="U37" i="2"/>
  <c r="U38" i="2" s="1"/>
  <c r="U7" i="2"/>
  <c r="U46" i="2"/>
  <c r="U41" i="2"/>
  <c r="U44" i="2" s="1"/>
  <c r="T54" i="2"/>
  <c r="T56" i="2" s="1"/>
  <c r="T49" i="2"/>
  <c r="S63" i="2"/>
  <c r="S67" i="2" s="1"/>
  <c r="S72" i="2" s="1"/>
  <c r="S57" i="2"/>
  <c r="T63" i="2" l="1"/>
  <c r="T67" i="2" s="1"/>
  <c r="T72" i="2" s="1"/>
  <c r="T57" i="2"/>
  <c r="U49" i="2"/>
  <c r="U54" i="2"/>
  <c r="U56" i="2" s="1"/>
  <c r="M4" i="3"/>
  <c r="V37" i="2"/>
  <c r="V38" i="2" s="1"/>
  <c r="V7" i="2"/>
  <c r="V17" i="2"/>
  <c r="M5" i="3" s="1"/>
  <c r="V46" i="2"/>
  <c r="V49" i="2" s="1"/>
  <c r="V41" i="2"/>
  <c r="V27" i="2"/>
  <c r="V31" i="2"/>
  <c r="V33" i="2" s="1"/>
  <c r="S73" i="2"/>
  <c r="T73" i="2"/>
  <c r="C27" i="3" l="1"/>
  <c r="C28" i="3" s="1"/>
  <c r="C29" i="3" s="1"/>
  <c r="V34" i="2"/>
  <c r="V54" i="2"/>
  <c r="V56" i="2" s="1"/>
  <c r="V44" i="2"/>
  <c r="U57" i="2"/>
  <c r="U63" i="2"/>
  <c r="U67" i="2" s="1"/>
  <c r="U72" i="2" s="1"/>
  <c r="U73" i="2" s="1"/>
  <c r="V57" i="2" l="1"/>
  <c r="V63" i="2"/>
  <c r="V67" i="2" s="1"/>
  <c r="V72" i="2" s="1"/>
  <c r="V73" i="2" s="1"/>
</calcChain>
</file>

<file path=xl/sharedStrings.xml><?xml version="1.0" encoding="utf-8"?>
<sst xmlns="http://schemas.openxmlformats.org/spreadsheetml/2006/main" count="320" uniqueCount="235">
  <si>
    <t>31 MAR '22</t>
  </si>
  <si>
    <t>30 JUN '22</t>
  </si>
  <si>
    <t>30 SEP '22</t>
  </si>
  <si>
    <t>31 DEC '22</t>
  </si>
  <si>
    <t>31 MAR '23</t>
  </si>
  <si>
    <t>30 JUN '23</t>
  </si>
  <si>
    <t>30 SEP '23</t>
  </si>
  <si>
    <t>31 DEC '23</t>
  </si>
  <si>
    <t>31 MAR '24</t>
  </si>
  <si>
    <t>RECAP</t>
  </si>
  <si>
    <t>PRELIM</t>
  </si>
  <si>
    <t>GAAP/IFRS Income Statement</t>
  </si>
  <si>
    <t>Total revenue</t>
  </si>
  <si>
    <t>Total cost of revenues</t>
  </si>
  <si>
    <t>Cost of subscriptions</t>
  </si>
  <si>
    <t>Cost of services</t>
  </si>
  <si>
    <t>Amortization of acquired technology</t>
  </si>
  <si>
    <t>Gross profit</t>
  </si>
  <si>
    <t>Total operating expenses</t>
  </si>
  <si>
    <t>Research and development</t>
  </si>
  <si>
    <t>Sales and marketing</t>
  </si>
  <si>
    <t>Amortization of other intangibles</t>
  </si>
  <si>
    <t>Loss / income from operations</t>
  </si>
  <si>
    <t>Other expense, net</t>
  </si>
  <si>
    <t>Interest expense, net</t>
  </si>
  <si>
    <t>Other income / expense, net</t>
  </si>
  <si>
    <t>Income tax benefit</t>
  </si>
  <si>
    <t>Net loss / income</t>
  </si>
  <si>
    <t>Per share</t>
  </si>
  <si>
    <t>Diluted</t>
  </si>
  <si>
    <t>Weighted average shares</t>
  </si>
  <si>
    <t>Services</t>
    <phoneticPr fontId="4" type="noConversion"/>
  </si>
  <si>
    <t>Subscription</t>
    <phoneticPr fontId="4" type="noConversion"/>
  </si>
  <si>
    <t>31 MAR '17</t>
  </si>
  <si>
    <t>31 MAR '18</t>
  </si>
  <si>
    <t>31 MAR '19</t>
  </si>
  <si>
    <t>31 MAR '20</t>
  </si>
  <si>
    <t>31 MAR '21</t>
  </si>
  <si>
    <t>Gross Margin</t>
    <phoneticPr fontId="4" type="noConversion"/>
  </si>
  <si>
    <t xml:space="preserve">   General and administrative</t>
    <phoneticPr fontId="4" type="noConversion"/>
  </si>
  <si>
    <t>Operating Margin</t>
    <phoneticPr fontId="4" type="noConversion"/>
  </si>
  <si>
    <t>Net Margin</t>
    <phoneticPr fontId="4" type="noConversion"/>
  </si>
  <si>
    <t>YOY</t>
    <phoneticPr fontId="4" type="noConversion"/>
  </si>
  <si>
    <t>% Sales</t>
    <phoneticPr fontId="4" type="noConversion"/>
  </si>
  <si>
    <t>Bull</t>
    <phoneticPr fontId="4" type="noConversion"/>
  </si>
  <si>
    <t>Bear</t>
    <phoneticPr fontId="4" type="noConversion"/>
  </si>
  <si>
    <t>Base</t>
    <phoneticPr fontId="4" type="noConversion"/>
  </si>
  <si>
    <t>YOY/QOQ</t>
    <phoneticPr fontId="4" type="noConversion"/>
  </si>
  <si>
    <t>% subscriptions</t>
    <phoneticPr fontId="4" type="noConversion"/>
  </si>
  <si>
    <t>% of services</t>
    <phoneticPr fontId="4" type="noConversion"/>
  </si>
  <si>
    <t>bps YOY/QOQ</t>
    <phoneticPr fontId="4" type="noConversion"/>
  </si>
  <si>
    <t>% sales</t>
    <phoneticPr fontId="4" type="noConversion"/>
  </si>
  <si>
    <t>YOY</t>
    <phoneticPr fontId="4" type="noConversion"/>
  </si>
  <si>
    <t>Dynatrace</t>
    <phoneticPr fontId="4" type="noConversion"/>
  </si>
  <si>
    <t>Loss/Income before income taxes</t>
    <phoneticPr fontId="4" type="noConversion"/>
  </si>
  <si>
    <t>EOY Target Price</t>
    <phoneticPr fontId="4" type="noConversion"/>
  </si>
  <si>
    <t>Street P/E</t>
    <phoneticPr fontId="4" type="noConversion"/>
  </si>
  <si>
    <t>Ticker</t>
    <phoneticPr fontId="4" type="noConversion"/>
  </si>
  <si>
    <t>Last Update</t>
    <phoneticPr fontId="4" type="noConversion"/>
  </si>
  <si>
    <t>Summary Table</t>
    <phoneticPr fontId="4" type="noConversion"/>
  </si>
  <si>
    <t>Price</t>
    <phoneticPr fontId="4" type="noConversion"/>
  </si>
  <si>
    <t>Diluted Shares</t>
    <phoneticPr fontId="4" type="noConversion"/>
  </si>
  <si>
    <t>Mark Cap</t>
    <phoneticPr fontId="4" type="noConversion"/>
  </si>
  <si>
    <t>Total Debt</t>
    <phoneticPr fontId="4" type="noConversion"/>
  </si>
  <si>
    <t>Cash</t>
    <phoneticPr fontId="4" type="noConversion"/>
  </si>
  <si>
    <t>Net Debt</t>
    <phoneticPr fontId="4" type="noConversion"/>
  </si>
  <si>
    <t>Enterprice Value</t>
    <phoneticPr fontId="4" type="noConversion"/>
  </si>
  <si>
    <t>Bull[1] &amp; Base[2] &amp; Bear[3]</t>
    <phoneticPr fontId="4" type="noConversion"/>
  </si>
  <si>
    <t>Revenue Growth</t>
    <phoneticPr fontId="4" type="noConversion"/>
  </si>
  <si>
    <t>Multiples</t>
    <phoneticPr fontId="4" type="noConversion"/>
  </si>
  <si>
    <t>PS Multiples</t>
    <phoneticPr fontId="4" type="noConversion"/>
  </si>
  <si>
    <t>PE Multiples</t>
    <phoneticPr fontId="4" type="noConversion"/>
  </si>
  <si>
    <t>12 Month Target</t>
    <phoneticPr fontId="4" type="noConversion"/>
  </si>
  <si>
    <t>% Return</t>
    <phoneticPr fontId="4" type="noConversion"/>
  </si>
  <si>
    <t>Annualized Return</t>
    <phoneticPr fontId="4" type="noConversion"/>
  </si>
  <si>
    <t>3 Year Target</t>
    <phoneticPr fontId="4" type="noConversion"/>
  </si>
  <si>
    <t>12 Month Risk Case</t>
    <phoneticPr fontId="4" type="noConversion"/>
  </si>
  <si>
    <t xml:space="preserve">Revenue </t>
    <phoneticPr fontId="4" type="noConversion"/>
  </si>
  <si>
    <t>% Growth</t>
    <phoneticPr fontId="4" type="noConversion"/>
  </si>
  <si>
    <t>2022A</t>
    <phoneticPr fontId="4" type="noConversion"/>
  </si>
  <si>
    <t>2023A</t>
    <phoneticPr fontId="4" type="noConversion"/>
  </si>
  <si>
    <t>2024E</t>
    <phoneticPr fontId="4" type="noConversion"/>
  </si>
  <si>
    <t>2025E</t>
    <phoneticPr fontId="4" type="noConversion"/>
  </si>
  <si>
    <t>2026E</t>
    <phoneticPr fontId="4" type="noConversion"/>
  </si>
  <si>
    <t>2027E</t>
    <phoneticPr fontId="4" type="noConversion"/>
  </si>
  <si>
    <t>2028E</t>
    <phoneticPr fontId="4" type="noConversion"/>
  </si>
  <si>
    <t>2029E</t>
    <phoneticPr fontId="4" type="noConversion"/>
  </si>
  <si>
    <t>2024A</t>
    <phoneticPr fontId="4" type="noConversion"/>
  </si>
  <si>
    <t>DT</t>
    <phoneticPr fontId="4" type="noConversion"/>
  </si>
  <si>
    <t>Operating Income</t>
    <phoneticPr fontId="4" type="noConversion"/>
  </si>
  <si>
    <t>Diluted EPS</t>
    <phoneticPr fontId="4" type="noConversion"/>
  </si>
  <si>
    <t>Street EPS</t>
    <phoneticPr fontId="4" type="noConversion"/>
  </si>
  <si>
    <t>Delta</t>
    <phoneticPr fontId="4" type="noConversion"/>
  </si>
  <si>
    <t>Street Revenue</t>
    <phoneticPr fontId="4" type="noConversion"/>
  </si>
  <si>
    <t>2021A</t>
    <phoneticPr fontId="4" type="noConversion"/>
  </si>
  <si>
    <t>P/E</t>
    <phoneticPr fontId="4" type="noConversion"/>
  </si>
  <si>
    <t>P/S</t>
    <phoneticPr fontId="4" type="noConversion"/>
  </si>
  <si>
    <t>Street P/S</t>
    <phoneticPr fontId="4" type="noConversion"/>
  </si>
  <si>
    <t>P/S NTM Scenarios</t>
    <phoneticPr fontId="4" type="noConversion"/>
  </si>
  <si>
    <t>P/E NTM Scenarios</t>
    <phoneticPr fontId="4" type="noConversion"/>
  </si>
  <si>
    <t>Date</t>
  </si>
  <si>
    <t>Dynatrace P/E - NTM</t>
  </si>
  <si>
    <t>Dynatrace EPS - NTM</t>
  </si>
  <si>
    <t>Dynatrace P/Sales - NTM</t>
  </si>
  <si>
    <t>Dynatrace Sales PS - NTM</t>
  </si>
  <si>
    <t>20 Q1</t>
    <phoneticPr fontId="4" type="noConversion"/>
  </si>
  <si>
    <t>20 Q2</t>
    <phoneticPr fontId="4" type="noConversion"/>
  </si>
  <si>
    <t>20 Q3</t>
    <phoneticPr fontId="4" type="noConversion"/>
  </si>
  <si>
    <t>20 Q4</t>
    <phoneticPr fontId="4" type="noConversion"/>
  </si>
  <si>
    <t>Revenue Guidance</t>
    <phoneticPr fontId="4" type="noConversion"/>
  </si>
  <si>
    <t>FY20</t>
  </si>
  <si>
    <t>FY21</t>
  </si>
  <si>
    <t>FY22</t>
  </si>
  <si>
    <t>FY23</t>
  </si>
  <si>
    <t>FY24</t>
  </si>
  <si>
    <t>FY25</t>
  </si>
  <si>
    <t>Q1 25</t>
    <phoneticPr fontId="4" type="noConversion"/>
  </si>
  <si>
    <t>Q1 24</t>
    <phoneticPr fontId="4" type="noConversion"/>
  </si>
  <si>
    <t>Q2 24</t>
    <phoneticPr fontId="4" type="noConversion"/>
  </si>
  <si>
    <t>Q3 24</t>
    <phoneticPr fontId="4" type="noConversion"/>
  </si>
  <si>
    <t>Q4 24</t>
    <phoneticPr fontId="4" type="noConversion"/>
  </si>
  <si>
    <t>Giudance Changed</t>
    <phoneticPr fontId="4" type="noConversion"/>
  </si>
  <si>
    <t>Q1 23</t>
    <phoneticPr fontId="4" type="noConversion"/>
  </si>
  <si>
    <t>Q2 23</t>
    <phoneticPr fontId="4" type="noConversion"/>
  </si>
  <si>
    <t>Q3 23</t>
    <phoneticPr fontId="4" type="noConversion"/>
  </si>
  <si>
    <t>Q4 23</t>
    <phoneticPr fontId="4" type="noConversion"/>
  </si>
  <si>
    <t>Q4 22</t>
    <phoneticPr fontId="4" type="noConversion"/>
  </si>
  <si>
    <t>Q3 22</t>
    <phoneticPr fontId="4" type="noConversion"/>
  </si>
  <si>
    <t>Q2 22</t>
    <phoneticPr fontId="4" type="noConversion"/>
  </si>
  <si>
    <t>Q1 22</t>
    <phoneticPr fontId="4" type="noConversion"/>
  </si>
  <si>
    <t>Q4 21</t>
    <phoneticPr fontId="4" type="noConversion"/>
  </si>
  <si>
    <t>Q3 21</t>
    <phoneticPr fontId="4" type="noConversion"/>
  </si>
  <si>
    <t>Q2 21</t>
    <phoneticPr fontId="4" type="noConversion"/>
  </si>
  <si>
    <t>Q1 21</t>
    <phoneticPr fontId="4" type="noConversion"/>
  </si>
  <si>
    <t>Q4 20</t>
    <phoneticPr fontId="4" type="noConversion"/>
  </si>
  <si>
    <t>Q3 20</t>
    <phoneticPr fontId="4" type="noConversion"/>
  </si>
  <si>
    <t>Q2 20</t>
    <phoneticPr fontId="4" type="noConversion"/>
  </si>
  <si>
    <t>Q1 20</t>
    <phoneticPr fontId="4" type="noConversion"/>
  </si>
  <si>
    <t>"+100 +50 +100"</t>
    <phoneticPr fontId="4" type="noConversion"/>
  </si>
  <si>
    <t>21 Q1</t>
    <phoneticPr fontId="4" type="noConversion"/>
  </si>
  <si>
    <t>21 Q2</t>
    <phoneticPr fontId="4" type="noConversion"/>
  </si>
  <si>
    <t>21 Q3</t>
    <phoneticPr fontId="4" type="noConversion"/>
  </si>
  <si>
    <t>21 Q4</t>
    <phoneticPr fontId="4" type="noConversion"/>
  </si>
  <si>
    <t>22 Q1</t>
    <phoneticPr fontId="4" type="noConversion"/>
  </si>
  <si>
    <t>22 Q2</t>
    <phoneticPr fontId="4" type="noConversion"/>
  </si>
  <si>
    <t>22 Q3</t>
    <phoneticPr fontId="4" type="noConversion"/>
  </si>
  <si>
    <t>22 Q4</t>
    <phoneticPr fontId="4" type="noConversion"/>
  </si>
  <si>
    <t>23 Q1</t>
    <phoneticPr fontId="4" type="noConversion"/>
  </si>
  <si>
    <t>23 Q2</t>
    <phoneticPr fontId="4" type="noConversion"/>
  </si>
  <si>
    <t>23 Q3</t>
    <phoneticPr fontId="4" type="noConversion"/>
  </si>
  <si>
    <t>23 Q4</t>
    <phoneticPr fontId="4" type="noConversion"/>
  </si>
  <si>
    <t>24 Q1</t>
    <phoneticPr fontId="4" type="noConversion"/>
  </si>
  <si>
    <t>24 Q2</t>
    <phoneticPr fontId="4" type="noConversion"/>
  </si>
  <si>
    <t>24 Q3</t>
    <phoneticPr fontId="4" type="noConversion"/>
  </si>
  <si>
    <t>24 Q4</t>
    <phoneticPr fontId="4" type="noConversion"/>
  </si>
  <si>
    <t>FY 24</t>
    <phoneticPr fontId="4" type="noConversion"/>
  </si>
  <si>
    <t>FY 20</t>
    <phoneticPr fontId="4" type="noConversion"/>
  </si>
  <si>
    <t>FY 22</t>
    <phoneticPr fontId="4" type="noConversion"/>
  </si>
  <si>
    <t>FY 21</t>
    <phoneticPr fontId="4" type="noConversion"/>
  </si>
  <si>
    <t>FY 23</t>
    <phoneticPr fontId="4" type="noConversion"/>
  </si>
  <si>
    <t>"-250 -100 +300"</t>
    <phoneticPr fontId="4" type="noConversion"/>
  </si>
  <si>
    <t>" - +250 +100"</t>
    <phoneticPr fontId="4" type="noConversion"/>
  </si>
  <si>
    <t>"+50 +400 +500"</t>
    <phoneticPr fontId="4" type="noConversion"/>
  </si>
  <si>
    <t>446 bps surprise</t>
    <phoneticPr fontId="4" type="noConversion"/>
  </si>
  <si>
    <t>Net Expansion Rate</t>
    <phoneticPr fontId="4" type="noConversion"/>
  </si>
  <si>
    <t>Symbol</t>
  </si>
  <si>
    <t>Name</t>
  </si>
  <si>
    <t>Closing Price</t>
  </si>
  <si>
    <t>Net Sales</t>
  </si>
  <si>
    <t>FE Sales Mean FY1 Roll</t>
  </si>
  <si>
    <t>FE Sales Mean FY2 Roll</t>
  </si>
  <si>
    <t>FE Sales Mean FY3</t>
  </si>
  <si>
    <t>TEAM</t>
  </si>
  <si>
    <t>Atlassian Corp Class A</t>
  </si>
  <si>
    <t>AI</t>
  </si>
  <si>
    <t>C3.ai, Inc. Class A</t>
  </si>
  <si>
    <t>CFLT</t>
  </si>
  <si>
    <t>Confluent Inc Class A</t>
  </si>
  <si>
    <t>CRWD</t>
  </si>
  <si>
    <t>CrowdStrike Holdings, Inc. Class A</t>
  </si>
  <si>
    <t>CYBR</t>
  </si>
  <si>
    <t>CyberArk Software Ltd.</t>
  </si>
  <si>
    <t>DDOG</t>
  </si>
  <si>
    <t>Datadog Inc Class A</t>
  </si>
  <si>
    <t>DT</t>
  </si>
  <si>
    <t>Dynatrace, Inc.</t>
  </si>
  <si>
    <t>ESTC</t>
  </si>
  <si>
    <t>Elastic NV</t>
  </si>
  <si>
    <t>GTLB</t>
  </si>
  <si>
    <t>Gitlab, Inc. Class A</t>
  </si>
  <si>
    <t>HUBS</t>
  </si>
  <si>
    <t>HubSpot, Inc.</t>
  </si>
  <si>
    <t>FROG</t>
  </si>
  <si>
    <t>JFrog Ltd.</t>
  </si>
  <si>
    <t>MANH</t>
  </si>
  <si>
    <t>Manhattan Associates, Inc.</t>
  </si>
  <si>
    <t>MNDY</t>
  </si>
  <si>
    <t>monday.com Ltd.</t>
  </si>
  <si>
    <t>MDB</t>
  </si>
  <si>
    <t>MongoDB, Inc. Class A</t>
  </si>
  <si>
    <t>NTNX</t>
  </si>
  <si>
    <t>Nutanix, Inc. Class A</t>
  </si>
  <si>
    <t>IOT</t>
  </si>
  <si>
    <t>Samsara, Inc. Class A</t>
  </si>
  <si>
    <t>S</t>
  </si>
  <si>
    <t>SentinelOne, Inc. Class A</t>
  </si>
  <si>
    <t>NOW</t>
  </si>
  <si>
    <t>ServiceNow, Inc.</t>
  </si>
  <si>
    <t>SNOW</t>
  </si>
  <si>
    <t>Snowflake, Inc. Class A</t>
  </si>
  <si>
    <t>SPSC</t>
  </si>
  <si>
    <t>SPS Commerce, Inc.</t>
  </si>
  <si>
    <t>WDAY</t>
  </si>
  <si>
    <t>Workday, Inc. Class A</t>
  </si>
  <si>
    <t>ZS</t>
  </si>
  <si>
    <t>Zscaler, Inc.</t>
  </si>
  <si>
    <t>PS1</t>
    <phoneticPr fontId="4" type="noConversion"/>
  </si>
  <si>
    <t>PS2</t>
    <phoneticPr fontId="4" type="noConversion"/>
  </si>
  <si>
    <t>Sales growth 1</t>
    <phoneticPr fontId="4" type="noConversion"/>
  </si>
  <si>
    <t>Sales growth 2</t>
    <phoneticPr fontId="4" type="noConversion"/>
  </si>
  <si>
    <t>Sales Growth 3</t>
    <phoneticPr fontId="4" type="noConversion"/>
  </si>
  <si>
    <t>ROIC</t>
    <phoneticPr fontId="4" type="noConversion"/>
  </si>
  <si>
    <t>FCF Margin</t>
    <phoneticPr fontId="4" type="noConversion"/>
  </si>
  <si>
    <t>Sales growth 3</t>
    <phoneticPr fontId="4" type="noConversion"/>
  </si>
  <si>
    <t>Av.</t>
    <phoneticPr fontId="4" type="noConversion"/>
  </si>
  <si>
    <t>Bull</t>
    <phoneticPr fontId="4" type="noConversion"/>
  </si>
  <si>
    <t>Base</t>
    <phoneticPr fontId="4" type="noConversion"/>
  </si>
  <si>
    <t>Bear</t>
    <phoneticPr fontId="4" type="noConversion"/>
  </si>
  <si>
    <t>2026 Sales per Share</t>
    <phoneticPr fontId="4" type="noConversion"/>
  </si>
  <si>
    <t>Target P/S</t>
    <phoneticPr fontId="4" type="noConversion"/>
  </si>
  <si>
    <t>2025 Sales per Share</t>
    <phoneticPr fontId="4" type="noConversion"/>
  </si>
  <si>
    <t>our ability to attract new customers and retain and increase sales to existing customers; • our ability to continue to expand customer adoption and usage of our Dynatrace platform; • our ability to develop our existing platform, introduce new solutions, and enhance and improve existing solutions on our platform; • continued growth of cloud-based services and solutions; • our ability to continue to develop offerings and solutions that our customers prefer over those of our competitors; • our ability to hire and retain sufficient numbers of sales and marketing, research and development, and general and administrative personnel; and • our ability to expand into new geographies and markets, including the business intelligence, data analytics, and application security markets, and expand our global operations.</t>
  </si>
  <si>
    <t>P/S</t>
    <phoneticPr fontId="4" type="noConversion"/>
  </si>
  <si>
    <t>Annualized Growth Rate</t>
    <phoneticPr fontId="4" type="noConversion"/>
  </si>
  <si>
    <t>2028 Sales per Share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</si>
</sst>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23" formatCode="\$#,##0_);\(\$#,##0\)"/>
    <numFmt numFmtId="176" formatCode="#,##0.0"/>
    <numFmt numFmtId="177" formatCode="&quot;31 MAR '&quot;##"/>
    <numFmt numFmtId="178" formatCode="0.00_ "/>
    <numFmt numFmtId="179" formatCode="0.0"/>
    <numFmt numFmtId="180" formatCode="\$#,##0.00;\-\$#,##0.00"/>
    <numFmt numFmtId="181" formatCode=".0\x"/>
    <numFmt numFmtId="182" formatCode="0.0\x"/>
    <numFmt numFmtId="183" formatCode="dd/mm/yyyy"/>
    <numFmt numFmtId="184" formatCode="0.0%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9"/>
      <name val="宋体"/>
      <family val="3"/>
      <charset val="134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b/>
      <sz val="10"/>
      <color theme="0"/>
      <name val="Arial"/>
      <family val="2"/>
    </font>
    <font>
      <sz val="10"/>
      <color theme="8" tint="-0.499984740745262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3D3D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0" fillId="0" borderId="0" xfId="0" applyAlignment="1">
      <alignment horizontal="left"/>
    </xf>
    <xf numFmtId="4" fontId="0" fillId="0" borderId="0" xfId="1" applyNumberFormat="1" applyFont="1" applyAlignment="1">
      <alignment horizontal="righ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4" fontId="0" fillId="2" borderId="0" xfId="1" applyNumberFormat="1" applyFont="1" applyFill="1" applyAlignment="1">
      <alignment horizontal="right"/>
    </xf>
    <xf numFmtId="4" fontId="0" fillId="2" borderId="0" xfId="0" applyNumberFormat="1" applyFill="1" applyAlignment="1">
      <alignment horizontal="right"/>
    </xf>
    <xf numFmtId="176" fontId="0" fillId="2" borderId="0" xfId="1" applyNumberFormat="1" applyFont="1" applyFill="1" applyAlignment="1">
      <alignment horizontal="right"/>
    </xf>
    <xf numFmtId="0" fontId="0" fillId="2" borderId="0" xfId="0" applyFill="1"/>
    <xf numFmtId="176" fontId="0" fillId="0" borderId="0" xfId="1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4" fontId="0" fillId="0" borderId="0" xfId="1" applyNumberFormat="1" applyFont="1"/>
    <xf numFmtId="4" fontId="0" fillId="0" borderId="0" xfId="0" applyNumberFormat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/>
    <xf numFmtId="10" fontId="0" fillId="0" borderId="0" xfId="0" applyNumberFormat="1" applyAlignment="1">
      <alignment horizontal="right"/>
    </xf>
    <xf numFmtId="10" fontId="3" fillId="0" borderId="0" xfId="1" applyNumberFormat="1" applyFont="1" applyAlignment="1">
      <alignment horizontal="right"/>
    </xf>
    <xf numFmtId="10" fontId="0" fillId="0" borderId="0" xfId="1" applyNumberFormat="1" applyFont="1" applyAlignment="1">
      <alignment horizontal="right"/>
    </xf>
    <xf numFmtId="10" fontId="0" fillId="2" borderId="0" xfId="1" applyNumberFormat="1" applyFont="1" applyFill="1" applyAlignment="1">
      <alignment horizontal="right"/>
    </xf>
    <xf numFmtId="10" fontId="0" fillId="0" borderId="0" xfId="1" applyNumberFormat="1" applyFont="1"/>
    <xf numFmtId="10" fontId="0" fillId="0" borderId="0" xfId="0" applyNumberFormat="1"/>
    <xf numFmtId="10" fontId="0" fillId="2" borderId="0" xfId="0" applyNumberFormat="1" applyFill="1" applyAlignment="1">
      <alignment horizontal="right"/>
    </xf>
    <xf numFmtId="177" fontId="5" fillId="0" borderId="0" xfId="0" applyNumberFormat="1" applyFont="1" applyAlignment="1">
      <alignment wrapText="1"/>
    </xf>
    <xf numFmtId="0" fontId="6" fillId="0" borderId="0" xfId="0" applyFont="1"/>
    <xf numFmtId="43" fontId="0" fillId="0" borderId="0" xfId="2" applyFont="1" applyAlignment="1"/>
    <xf numFmtId="9" fontId="6" fillId="0" borderId="0" xfId="0" applyNumberFormat="1" applyFont="1"/>
    <xf numFmtId="2" fontId="6" fillId="0" borderId="0" xfId="0" applyNumberFormat="1" applyFont="1"/>
    <xf numFmtId="10" fontId="6" fillId="0" borderId="0" xfId="0" applyNumberFormat="1" applyFont="1"/>
    <xf numFmtId="1" fontId="6" fillId="0" borderId="0" xfId="0" applyNumberFormat="1" applyFont="1"/>
    <xf numFmtId="2" fontId="0" fillId="0" borderId="0" xfId="0" applyNumberFormat="1" applyAlignment="1">
      <alignment horizontal="left" indent="1"/>
    </xf>
    <xf numFmtId="2" fontId="0" fillId="0" borderId="0" xfId="1" applyNumberFormat="1" applyFont="1" applyAlignment="1">
      <alignment horizontal="right"/>
    </xf>
    <xf numFmtId="2" fontId="0" fillId="2" borderId="0" xfId="1" applyNumberFormat="1" applyFont="1" applyFill="1" applyAlignment="1">
      <alignment horizontal="right"/>
    </xf>
    <xf numFmtId="2" fontId="0" fillId="0" borderId="0" xfId="1" applyNumberFormat="1" applyFont="1"/>
    <xf numFmtId="178" fontId="6" fillId="0" borderId="0" xfId="0" applyNumberFormat="1" applyFont="1"/>
    <xf numFmtId="179" fontId="6" fillId="0" borderId="0" xfId="0" applyNumberFormat="1" applyFont="1"/>
    <xf numFmtId="43" fontId="6" fillId="0" borderId="0" xfId="2" applyFont="1" applyAlignment="1"/>
    <xf numFmtId="43" fontId="6" fillId="0" borderId="0" xfId="0" applyNumberFormat="1" applyFont="1"/>
    <xf numFmtId="176" fontId="6" fillId="0" borderId="0" xfId="0" applyNumberFormat="1" applyFont="1"/>
    <xf numFmtId="9" fontId="0" fillId="0" borderId="0" xfId="0" applyNumberFormat="1"/>
    <xf numFmtId="182" fontId="0" fillId="0" borderId="0" xfId="0" applyNumberFormat="1"/>
    <xf numFmtId="0" fontId="0" fillId="0" borderId="1" xfId="0" applyBorder="1"/>
    <xf numFmtId="0" fontId="1" fillId="3" borderId="2" xfId="0" applyFont="1" applyFill="1" applyBorder="1" applyAlignment="1">
      <alignment horizontal="right"/>
    </xf>
    <xf numFmtId="0" fontId="0" fillId="0" borderId="5" xfId="0" applyBorder="1"/>
    <xf numFmtId="0" fontId="0" fillId="3" borderId="2" xfId="0" applyFill="1" applyBorder="1" applyAlignment="1">
      <alignment horizontal="right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9" xfId="0" applyBorder="1"/>
    <xf numFmtId="180" fontId="8" fillId="0" borderId="4" xfId="0" applyNumberFormat="1" applyFont="1" applyBorder="1"/>
    <xf numFmtId="0" fontId="0" fillId="0" borderId="10" xfId="0" applyBorder="1"/>
    <xf numFmtId="23" fontId="0" fillId="0" borderId="10" xfId="0" applyNumberFormat="1" applyBorder="1"/>
    <xf numFmtId="2" fontId="0" fillId="0" borderId="3" xfId="0" applyNumberForma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10" fontId="0" fillId="0" borderId="11" xfId="0" applyNumberFormat="1" applyBorder="1"/>
    <xf numFmtId="10" fontId="8" fillId="0" borderId="11" xfId="0" applyNumberFormat="1" applyFont="1" applyBorder="1"/>
    <xf numFmtId="10" fontId="8" fillId="0" borderId="12" xfId="0" applyNumberFormat="1" applyFont="1" applyBorder="1"/>
    <xf numFmtId="0" fontId="0" fillId="3" borderId="1" xfId="0" applyFill="1" applyBorder="1"/>
    <xf numFmtId="2" fontId="0" fillId="3" borderId="3" xfId="0" applyNumberFormat="1" applyFill="1" applyBorder="1"/>
    <xf numFmtId="2" fontId="8" fillId="3" borderId="3" xfId="0" applyNumberFormat="1" applyFont="1" applyFill="1" applyBorder="1"/>
    <xf numFmtId="2" fontId="8" fillId="3" borderId="4" xfId="0" applyNumberFormat="1" applyFont="1" applyFill="1" applyBorder="1"/>
    <xf numFmtId="23" fontId="0" fillId="0" borderId="12" xfId="0" applyNumberFormat="1" applyBorder="1"/>
    <xf numFmtId="0" fontId="0" fillId="3" borderId="5" xfId="0" applyFill="1" applyBorder="1"/>
    <xf numFmtId="10" fontId="0" fillId="3" borderId="11" xfId="0" applyNumberFormat="1" applyFill="1" applyBorder="1"/>
    <xf numFmtId="10" fontId="8" fillId="3" borderId="11" xfId="0" applyNumberFormat="1" applyFont="1" applyFill="1" applyBorder="1"/>
    <xf numFmtId="10" fontId="8" fillId="3" borderId="12" xfId="0" applyNumberFormat="1" applyFont="1" applyFill="1" applyBorder="1"/>
    <xf numFmtId="2" fontId="0" fillId="0" borderId="4" xfId="0" applyNumberFormat="1" applyBorder="1"/>
    <xf numFmtId="10" fontId="0" fillId="0" borderId="12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10" fontId="0" fillId="0" borderId="8" xfId="0" applyNumberFormat="1" applyBorder="1"/>
    <xf numFmtId="0" fontId="0" fillId="5" borderId="6" xfId="0" applyFill="1" applyBorder="1"/>
    <xf numFmtId="181" fontId="0" fillId="0" borderId="3" xfId="0" applyNumberFormat="1" applyBorder="1"/>
    <xf numFmtId="181" fontId="0" fillId="0" borderId="4" xfId="0" applyNumberFormat="1" applyBorder="1"/>
    <xf numFmtId="182" fontId="0" fillId="0" borderId="10" xfId="0" applyNumberFormat="1" applyBorder="1"/>
    <xf numFmtId="2" fontId="0" fillId="0" borderId="10" xfId="0" applyNumberFormat="1" applyBorder="1"/>
    <xf numFmtId="182" fontId="0" fillId="0" borderId="11" xfId="0" applyNumberFormat="1" applyBorder="1"/>
    <xf numFmtId="182" fontId="0" fillId="0" borderId="12" xfId="0" applyNumberFormat="1" applyBorder="1"/>
    <xf numFmtId="0" fontId="0" fillId="5" borderId="7" xfId="0" applyFill="1" applyBorder="1"/>
    <xf numFmtId="0" fontId="0" fillId="5" borderId="8" xfId="0" applyFill="1" applyBorder="1"/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10" fontId="0" fillId="0" borderId="10" xfId="0" applyNumberFormat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2" fontId="0" fillId="0" borderId="0" xfId="0" applyNumberFormat="1"/>
    <xf numFmtId="2" fontId="0" fillId="3" borderId="1" xfId="0" applyNumberFormat="1" applyFill="1" applyBorder="1"/>
    <xf numFmtId="2" fontId="0" fillId="3" borderId="5" xfId="0" applyNumberFormat="1" applyFill="1" applyBorder="1"/>
    <xf numFmtId="2" fontId="6" fillId="3" borderId="3" xfId="0" applyNumberFormat="1" applyFont="1" applyFill="1" applyBorder="1"/>
    <xf numFmtId="2" fontId="6" fillId="3" borderId="4" xfId="0" applyNumberFormat="1" applyFont="1" applyFill="1" applyBorder="1"/>
    <xf numFmtId="10" fontId="6" fillId="3" borderId="11" xfId="0" applyNumberFormat="1" applyFont="1" applyFill="1" applyBorder="1"/>
    <xf numFmtId="10" fontId="6" fillId="3" borderId="12" xfId="0" applyNumberFormat="1" applyFont="1" applyFill="1" applyBorder="1"/>
    <xf numFmtId="2" fontId="6" fillId="0" borderId="10" xfId="0" applyNumberFormat="1" applyFont="1" applyBorder="1"/>
    <xf numFmtId="10" fontId="6" fillId="0" borderId="11" xfId="0" applyNumberFormat="1" applyFont="1" applyBorder="1"/>
    <xf numFmtId="10" fontId="6" fillId="0" borderId="12" xfId="0" applyNumberFormat="1" applyFont="1" applyBorder="1"/>
    <xf numFmtId="0" fontId="1" fillId="7" borderId="0" xfId="0" applyFont="1" applyFill="1" applyAlignment="1">
      <alignment horizontal="left"/>
    </xf>
    <xf numFmtId="183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83" fontId="0" fillId="8" borderId="0" xfId="0" applyNumberFormat="1" applyFill="1" applyAlignment="1">
      <alignment horizontal="left"/>
    </xf>
    <xf numFmtId="0" fontId="0" fillId="8" borderId="0" xfId="0" applyFill="1" applyAlignment="1">
      <alignment horizontal="right"/>
    </xf>
    <xf numFmtId="0" fontId="9" fillId="0" borderId="0" xfId="0" applyFont="1"/>
    <xf numFmtId="9" fontId="9" fillId="0" borderId="0" xfId="0" applyNumberFormat="1" applyFont="1"/>
    <xf numFmtId="10" fontId="9" fillId="0" borderId="0" xfId="0" applyNumberFormat="1" applyFont="1"/>
    <xf numFmtId="43" fontId="9" fillId="0" borderId="0" xfId="2" applyFont="1" applyAlignment="1"/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9" fontId="10" fillId="9" borderId="0" xfId="3" applyFont="1" applyFill="1" applyAlignment="1">
      <alignment horizontal="left" vertical="top" wrapText="1"/>
    </xf>
    <xf numFmtId="9" fontId="10" fillId="9" borderId="0" xfId="3" applyFont="1" applyFill="1" applyAlignment="1">
      <alignment horizontal="right" vertical="top" wrapText="1"/>
    </xf>
    <xf numFmtId="0" fontId="10" fillId="9" borderId="0" xfId="0" applyFont="1" applyFill="1" applyAlignment="1">
      <alignment horizontal="right" vertical="top" wrapText="1"/>
    </xf>
    <xf numFmtId="184" fontId="10" fillId="9" borderId="0" xfId="3" applyNumberFormat="1" applyFont="1" applyFill="1" applyAlignment="1">
      <alignment horizontal="right" vertical="top" wrapText="1"/>
    </xf>
    <xf numFmtId="0" fontId="10" fillId="0" borderId="0" xfId="0" applyFont="1" applyAlignment="1">
      <alignment horizontal="left"/>
    </xf>
    <xf numFmtId="176" fontId="10" fillId="0" borderId="0" xfId="0" applyNumberFormat="1" applyFont="1" applyAlignment="1">
      <alignment horizontal="right"/>
    </xf>
    <xf numFmtId="176" fontId="0" fillId="0" borderId="0" xfId="0" applyNumberFormat="1"/>
    <xf numFmtId="0" fontId="0" fillId="0" borderId="13" xfId="0" applyBorder="1"/>
    <xf numFmtId="9" fontId="0" fillId="0" borderId="14" xfId="0" applyNumberFormat="1" applyBorder="1"/>
    <xf numFmtId="9" fontId="0" fillId="0" borderId="14" xfId="0" applyNumberFormat="1" applyFill="1" applyBorder="1"/>
    <xf numFmtId="0" fontId="0" fillId="0" borderId="13" xfId="0" applyFill="1" applyBorder="1"/>
    <xf numFmtId="0" fontId="1" fillId="0" borderId="0" xfId="0" applyFont="1" applyBorder="1"/>
    <xf numFmtId="0" fontId="1" fillId="0" borderId="0" xfId="0" applyFont="1" applyAlignment="1">
      <alignment horizontal="right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/>
              <a:t>PE NTM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'PE, PS'!$A$2:$A$253</c:f>
              <c:numCache>
                <c:formatCode>dd/mm/yyyy</c:formatCode>
                <c:ptCount val="252"/>
                <c:pt idx="0">
                  <c:v>43700</c:v>
                </c:pt>
                <c:pt idx="1">
                  <c:v>43707</c:v>
                </c:pt>
                <c:pt idx="2">
                  <c:v>43714</c:v>
                </c:pt>
                <c:pt idx="3">
                  <c:v>43721</c:v>
                </c:pt>
                <c:pt idx="4">
                  <c:v>43728</c:v>
                </c:pt>
                <c:pt idx="5">
                  <c:v>43735</c:v>
                </c:pt>
                <c:pt idx="6">
                  <c:v>43742</c:v>
                </c:pt>
                <c:pt idx="7">
                  <c:v>43749</c:v>
                </c:pt>
                <c:pt idx="8">
                  <c:v>43756</c:v>
                </c:pt>
                <c:pt idx="9">
                  <c:v>43763</c:v>
                </c:pt>
                <c:pt idx="10">
                  <c:v>43770</c:v>
                </c:pt>
                <c:pt idx="11">
                  <c:v>43777</c:v>
                </c:pt>
                <c:pt idx="12">
                  <c:v>43784</c:v>
                </c:pt>
                <c:pt idx="13">
                  <c:v>43791</c:v>
                </c:pt>
                <c:pt idx="14">
                  <c:v>43798</c:v>
                </c:pt>
                <c:pt idx="15">
                  <c:v>43805</c:v>
                </c:pt>
                <c:pt idx="16">
                  <c:v>43812</c:v>
                </c:pt>
                <c:pt idx="17">
                  <c:v>43819</c:v>
                </c:pt>
                <c:pt idx="18">
                  <c:v>43826</c:v>
                </c:pt>
                <c:pt idx="19">
                  <c:v>43833</c:v>
                </c:pt>
                <c:pt idx="20">
                  <c:v>43840</c:v>
                </c:pt>
                <c:pt idx="21">
                  <c:v>43847</c:v>
                </c:pt>
                <c:pt idx="22">
                  <c:v>43854</c:v>
                </c:pt>
                <c:pt idx="23">
                  <c:v>43861</c:v>
                </c:pt>
                <c:pt idx="24">
                  <c:v>43868</c:v>
                </c:pt>
                <c:pt idx="25">
                  <c:v>43875</c:v>
                </c:pt>
                <c:pt idx="26">
                  <c:v>43882</c:v>
                </c:pt>
                <c:pt idx="27">
                  <c:v>43889</c:v>
                </c:pt>
                <c:pt idx="28">
                  <c:v>43896</c:v>
                </c:pt>
                <c:pt idx="29">
                  <c:v>43903</c:v>
                </c:pt>
                <c:pt idx="30">
                  <c:v>43910</c:v>
                </c:pt>
                <c:pt idx="31">
                  <c:v>43917</c:v>
                </c:pt>
                <c:pt idx="32">
                  <c:v>43924</c:v>
                </c:pt>
                <c:pt idx="33">
                  <c:v>43930</c:v>
                </c:pt>
                <c:pt idx="34">
                  <c:v>43938</c:v>
                </c:pt>
                <c:pt idx="35">
                  <c:v>43945</c:v>
                </c:pt>
                <c:pt idx="36">
                  <c:v>43952</c:v>
                </c:pt>
                <c:pt idx="37">
                  <c:v>43959</c:v>
                </c:pt>
                <c:pt idx="38">
                  <c:v>43966</c:v>
                </c:pt>
                <c:pt idx="39">
                  <c:v>43973</c:v>
                </c:pt>
                <c:pt idx="40">
                  <c:v>43980</c:v>
                </c:pt>
                <c:pt idx="41">
                  <c:v>43987</c:v>
                </c:pt>
                <c:pt idx="42">
                  <c:v>43994</c:v>
                </c:pt>
                <c:pt idx="43">
                  <c:v>44001</c:v>
                </c:pt>
                <c:pt idx="44">
                  <c:v>44008</c:v>
                </c:pt>
                <c:pt idx="45">
                  <c:v>44014</c:v>
                </c:pt>
                <c:pt idx="46">
                  <c:v>44022</c:v>
                </c:pt>
                <c:pt idx="47">
                  <c:v>44029</c:v>
                </c:pt>
                <c:pt idx="48">
                  <c:v>44036</c:v>
                </c:pt>
                <c:pt idx="49">
                  <c:v>44043</c:v>
                </c:pt>
                <c:pt idx="50">
                  <c:v>44050</c:v>
                </c:pt>
                <c:pt idx="51">
                  <c:v>44057</c:v>
                </c:pt>
                <c:pt idx="52">
                  <c:v>44064</c:v>
                </c:pt>
                <c:pt idx="53">
                  <c:v>44071</c:v>
                </c:pt>
                <c:pt idx="54">
                  <c:v>44078</c:v>
                </c:pt>
                <c:pt idx="55">
                  <c:v>44085</c:v>
                </c:pt>
                <c:pt idx="56">
                  <c:v>44092</c:v>
                </c:pt>
                <c:pt idx="57">
                  <c:v>44099</c:v>
                </c:pt>
                <c:pt idx="58">
                  <c:v>44106</c:v>
                </c:pt>
                <c:pt idx="59">
                  <c:v>44113</c:v>
                </c:pt>
                <c:pt idx="60">
                  <c:v>44120</c:v>
                </c:pt>
                <c:pt idx="61">
                  <c:v>44127</c:v>
                </c:pt>
                <c:pt idx="62">
                  <c:v>44134</c:v>
                </c:pt>
                <c:pt idx="63">
                  <c:v>44141</c:v>
                </c:pt>
                <c:pt idx="64">
                  <c:v>44148</c:v>
                </c:pt>
                <c:pt idx="65">
                  <c:v>44155</c:v>
                </c:pt>
                <c:pt idx="66">
                  <c:v>44162</c:v>
                </c:pt>
                <c:pt idx="67">
                  <c:v>44169</c:v>
                </c:pt>
                <c:pt idx="68">
                  <c:v>44176</c:v>
                </c:pt>
                <c:pt idx="69">
                  <c:v>44183</c:v>
                </c:pt>
                <c:pt idx="70">
                  <c:v>44189</c:v>
                </c:pt>
                <c:pt idx="71">
                  <c:v>44196</c:v>
                </c:pt>
                <c:pt idx="72">
                  <c:v>44204</c:v>
                </c:pt>
                <c:pt idx="73">
                  <c:v>44211</c:v>
                </c:pt>
                <c:pt idx="74">
                  <c:v>44218</c:v>
                </c:pt>
                <c:pt idx="75">
                  <c:v>44225</c:v>
                </c:pt>
                <c:pt idx="76">
                  <c:v>44232</c:v>
                </c:pt>
                <c:pt idx="77">
                  <c:v>44239</c:v>
                </c:pt>
                <c:pt idx="78">
                  <c:v>44246</c:v>
                </c:pt>
                <c:pt idx="79">
                  <c:v>44253</c:v>
                </c:pt>
                <c:pt idx="80">
                  <c:v>44260</c:v>
                </c:pt>
                <c:pt idx="81">
                  <c:v>44267</c:v>
                </c:pt>
                <c:pt idx="82">
                  <c:v>44274</c:v>
                </c:pt>
                <c:pt idx="83">
                  <c:v>44281</c:v>
                </c:pt>
                <c:pt idx="84">
                  <c:v>44287</c:v>
                </c:pt>
                <c:pt idx="85">
                  <c:v>44295</c:v>
                </c:pt>
                <c:pt idx="86">
                  <c:v>44302</c:v>
                </c:pt>
                <c:pt idx="87">
                  <c:v>44309</c:v>
                </c:pt>
                <c:pt idx="88">
                  <c:v>44316</c:v>
                </c:pt>
                <c:pt idx="89">
                  <c:v>44323</c:v>
                </c:pt>
                <c:pt idx="90">
                  <c:v>44330</c:v>
                </c:pt>
                <c:pt idx="91">
                  <c:v>44337</c:v>
                </c:pt>
                <c:pt idx="92">
                  <c:v>44344</c:v>
                </c:pt>
                <c:pt idx="93">
                  <c:v>44351</c:v>
                </c:pt>
                <c:pt idx="94">
                  <c:v>44358</c:v>
                </c:pt>
                <c:pt idx="95">
                  <c:v>44365</c:v>
                </c:pt>
                <c:pt idx="96">
                  <c:v>44372</c:v>
                </c:pt>
                <c:pt idx="97">
                  <c:v>44379</c:v>
                </c:pt>
                <c:pt idx="98">
                  <c:v>44386</c:v>
                </c:pt>
                <c:pt idx="99">
                  <c:v>44393</c:v>
                </c:pt>
                <c:pt idx="100">
                  <c:v>44400</c:v>
                </c:pt>
                <c:pt idx="101">
                  <c:v>44407</c:v>
                </c:pt>
                <c:pt idx="102">
                  <c:v>44414</c:v>
                </c:pt>
                <c:pt idx="103">
                  <c:v>44421</c:v>
                </c:pt>
                <c:pt idx="104">
                  <c:v>44428</c:v>
                </c:pt>
                <c:pt idx="105">
                  <c:v>44435</c:v>
                </c:pt>
                <c:pt idx="106">
                  <c:v>44442</c:v>
                </c:pt>
                <c:pt idx="107">
                  <c:v>44449</c:v>
                </c:pt>
                <c:pt idx="108">
                  <c:v>44456</c:v>
                </c:pt>
                <c:pt idx="109">
                  <c:v>44463</c:v>
                </c:pt>
                <c:pt idx="110">
                  <c:v>44470</c:v>
                </c:pt>
                <c:pt idx="111">
                  <c:v>44477</c:v>
                </c:pt>
                <c:pt idx="112">
                  <c:v>44484</c:v>
                </c:pt>
                <c:pt idx="113">
                  <c:v>44491</c:v>
                </c:pt>
                <c:pt idx="114">
                  <c:v>44498</c:v>
                </c:pt>
                <c:pt idx="115">
                  <c:v>44505</c:v>
                </c:pt>
                <c:pt idx="116">
                  <c:v>44512</c:v>
                </c:pt>
                <c:pt idx="117">
                  <c:v>44519</c:v>
                </c:pt>
                <c:pt idx="118">
                  <c:v>44526</c:v>
                </c:pt>
                <c:pt idx="119">
                  <c:v>44533</c:v>
                </c:pt>
                <c:pt idx="120">
                  <c:v>44540</c:v>
                </c:pt>
                <c:pt idx="121">
                  <c:v>44547</c:v>
                </c:pt>
                <c:pt idx="122">
                  <c:v>44553</c:v>
                </c:pt>
                <c:pt idx="123">
                  <c:v>44561</c:v>
                </c:pt>
                <c:pt idx="124">
                  <c:v>44568</c:v>
                </c:pt>
                <c:pt idx="125">
                  <c:v>44575</c:v>
                </c:pt>
                <c:pt idx="126">
                  <c:v>44582</c:v>
                </c:pt>
                <c:pt idx="127">
                  <c:v>44589</c:v>
                </c:pt>
                <c:pt idx="128">
                  <c:v>44596</c:v>
                </c:pt>
                <c:pt idx="129">
                  <c:v>44603</c:v>
                </c:pt>
                <c:pt idx="130">
                  <c:v>44610</c:v>
                </c:pt>
                <c:pt idx="131">
                  <c:v>44617</c:v>
                </c:pt>
                <c:pt idx="132">
                  <c:v>44624</c:v>
                </c:pt>
                <c:pt idx="133">
                  <c:v>44631</c:v>
                </c:pt>
                <c:pt idx="134">
                  <c:v>44638</c:v>
                </c:pt>
                <c:pt idx="135">
                  <c:v>44645</c:v>
                </c:pt>
                <c:pt idx="136">
                  <c:v>44652</c:v>
                </c:pt>
                <c:pt idx="137">
                  <c:v>44659</c:v>
                </c:pt>
                <c:pt idx="138">
                  <c:v>44665</c:v>
                </c:pt>
                <c:pt idx="139">
                  <c:v>44673</c:v>
                </c:pt>
                <c:pt idx="140">
                  <c:v>44680</c:v>
                </c:pt>
                <c:pt idx="141">
                  <c:v>44687</c:v>
                </c:pt>
                <c:pt idx="142">
                  <c:v>44694</c:v>
                </c:pt>
                <c:pt idx="143">
                  <c:v>44701</c:v>
                </c:pt>
                <c:pt idx="144">
                  <c:v>44708</c:v>
                </c:pt>
                <c:pt idx="145">
                  <c:v>44715</c:v>
                </c:pt>
                <c:pt idx="146">
                  <c:v>44722</c:v>
                </c:pt>
                <c:pt idx="147">
                  <c:v>44729</c:v>
                </c:pt>
                <c:pt idx="148">
                  <c:v>44736</c:v>
                </c:pt>
                <c:pt idx="149">
                  <c:v>44743</c:v>
                </c:pt>
                <c:pt idx="150">
                  <c:v>44750</c:v>
                </c:pt>
                <c:pt idx="151">
                  <c:v>44757</c:v>
                </c:pt>
                <c:pt idx="152">
                  <c:v>44764</c:v>
                </c:pt>
                <c:pt idx="153">
                  <c:v>44771</c:v>
                </c:pt>
                <c:pt idx="154">
                  <c:v>44778</c:v>
                </c:pt>
                <c:pt idx="155">
                  <c:v>44785</c:v>
                </c:pt>
                <c:pt idx="156">
                  <c:v>44792</c:v>
                </c:pt>
                <c:pt idx="157">
                  <c:v>44799</c:v>
                </c:pt>
                <c:pt idx="158">
                  <c:v>44806</c:v>
                </c:pt>
                <c:pt idx="159">
                  <c:v>44813</c:v>
                </c:pt>
                <c:pt idx="160">
                  <c:v>44820</c:v>
                </c:pt>
                <c:pt idx="161">
                  <c:v>44827</c:v>
                </c:pt>
                <c:pt idx="162">
                  <c:v>44834</c:v>
                </c:pt>
                <c:pt idx="163">
                  <c:v>44841</c:v>
                </c:pt>
                <c:pt idx="164">
                  <c:v>44848</c:v>
                </c:pt>
                <c:pt idx="165">
                  <c:v>44855</c:v>
                </c:pt>
                <c:pt idx="166">
                  <c:v>44862</c:v>
                </c:pt>
                <c:pt idx="167">
                  <c:v>44869</c:v>
                </c:pt>
                <c:pt idx="168">
                  <c:v>44876</c:v>
                </c:pt>
                <c:pt idx="169">
                  <c:v>44883</c:v>
                </c:pt>
                <c:pt idx="170">
                  <c:v>44890</c:v>
                </c:pt>
                <c:pt idx="171">
                  <c:v>44897</c:v>
                </c:pt>
                <c:pt idx="172">
                  <c:v>44904</c:v>
                </c:pt>
                <c:pt idx="173">
                  <c:v>44911</c:v>
                </c:pt>
                <c:pt idx="174">
                  <c:v>44918</c:v>
                </c:pt>
                <c:pt idx="175">
                  <c:v>44925</c:v>
                </c:pt>
                <c:pt idx="176">
                  <c:v>44932</c:v>
                </c:pt>
                <c:pt idx="177">
                  <c:v>44939</c:v>
                </c:pt>
                <c:pt idx="178">
                  <c:v>44946</c:v>
                </c:pt>
                <c:pt idx="179">
                  <c:v>44953</c:v>
                </c:pt>
                <c:pt idx="180">
                  <c:v>44960</c:v>
                </c:pt>
                <c:pt idx="181">
                  <c:v>44967</c:v>
                </c:pt>
                <c:pt idx="182">
                  <c:v>44974</c:v>
                </c:pt>
                <c:pt idx="183">
                  <c:v>44981</c:v>
                </c:pt>
                <c:pt idx="184">
                  <c:v>44988</c:v>
                </c:pt>
                <c:pt idx="185">
                  <c:v>44995</c:v>
                </c:pt>
                <c:pt idx="186">
                  <c:v>45002</c:v>
                </c:pt>
                <c:pt idx="187">
                  <c:v>45009</c:v>
                </c:pt>
                <c:pt idx="188">
                  <c:v>45016</c:v>
                </c:pt>
                <c:pt idx="189">
                  <c:v>45022</c:v>
                </c:pt>
                <c:pt idx="190">
                  <c:v>45030</c:v>
                </c:pt>
                <c:pt idx="191">
                  <c:v>45037</c:v>
                </c:pt>
                <c:pt idx="192">
                  <c:v>45044</c:v>
                </c:pt>
                <c:pt idx="193">
                  <c:v>45051</c:v>
                </c:pt>
                <c:pt idx="194">
                  <c:v>45058</c:v>
                </c:pt>
                <c:pt idx="195">
                  <c:v>45065</c:v>
                </c:pt>
                <c:pt idx="196">
                  <c:v>45072</c:v>
                </c:pt>
                <c:pt idx="197">
                  <c:v>45079</c:v>
                </c:pt>
                <c:pt idx="198">
                  <c:v>45086</c:v>
                </c:pt>
                <c:pt idx="199">
                  <c:v>45093</c:v>
                </c:pt>
                <c:pt idx="200">
                  <c:v>45100</c:v>
                </c:pt>
                <c:pt idx="201">
                  <c:v>45107</c:v>
                </c:pt>
                <c:pt idx="202">
                  <c:v>45114</c:v>
                </c:pt>
                <c:pt idx="203">
                  <c:v>45121</c:v>
                </c:pt>
                <c:pt idx="204">
                  <c:v>45128</c:v>
                </c:pt>
                <c:pt idx="205">
                  <c:v>45135</c:v>
                </c:pt>
                <c:pt idx="206">
                  <c:v>45142</c:v>
                </c:pt>
                <c:pt idx="207">
                  <c:v>45149</c:v>
                </c:pt>
                <c:pt idx="208">
                  <c:v>45156</c:v>
                </c:pt>
                <c:pt idx="209">
                  <c:v>45163</c:v>
                </c:pt>
                <c:pt idx="210">
                  <c:v>45170</c:v>
                </c:pt>
                <c:pt idx="211">
                  <c:v>45177</c:v>
                </c:pt>
                <c:pt idx="212">
                  <c:v>45184</c:v>
                </c:pt>
                <c:pt idx="213">
                  <c:v>45191</c:v>
                </c:pt>
                <c:pt idx="214">
                  <c:v>45198</c:v>
                </c:pt>
                <c:pt idx="215">
                  <c:v>45205</c:v>
                </c:pt>
                <c:pt idx="216">
                  <c:v>45212</c:v>
                </c:pt>
                <c:pt idx="217">
                  <c:v>45219</c:v>
                </c:pt>
                <c:pt idx="218">
                  <c:v>45226</c:v>
                </c:pt>
                <c:pt idx="219">
                  <c:v>45233</c:v>
                </c:pt>
                <c:pt idx="220">
                  <c:v>45240</c:v>
                </c:pt>
                <c:pt idx="221">
                  <c:v>45247</c:v>
                </c:pt>
                <c:pt idx="222">
                  <c:v>45254</c:v>
                </c:pt>
                <c:pt idx="223">
                  <c:v>45261</c:v>
                </c:pt>
                <c:pt idx="224">
                  <c:v>45268</c:v>
                </c:pt>
                <c:pt idx="225">
                  <c:v>45275</c:v>
                </c:pt>
                <c:pt idx="226">
                  <c:v>45282</c:v>
                </c:pt>
                <c:pt idx="227">
                  <c:v>45289</c:v>
                </c:pt>
                <c:pt idx="228">
                  <c:v>45296</c:v>
                </c:pt>
                <c:pt idx="229">
                  <c:v>45303</c:v>
                </c:pt>
                <c:pt idx="230">
                  <c:v>45310</c:v>
                </c:pt>
                <c:pt idx="231">
                  <c:v>45317</c:v>
                </c:pt>
                <c:pt idx="232">
                  <c:v>45324</c:v>
                </c:pt>
                <c:pt idx="233">
                  <c:v>45331</c:v>
                </c:pt>
                <c:pt idx="234">
                  <c:v>45338</c:v>
                </c:pt>
                <c:pt idx="235">
                  <c:v>45345</c:v>
                </c:pt>
                <c:pt idx="236">
                  <c:v>45352</c:v>
                </c:pt>
                <c:pt idx="237">
                  <c:v>45359</c:v>
                </c:pt>
                <c:pt idx="238">
                  <c:v>45366</c:v>
                </c:pt>
                <c:pt idx="239">
                  <c:v>45373</c:v>
                </c:pt>
                <c:pt idx="240">
                  <c:v>45379</c:v>
                </c:pt>
                <c:pt idx="241">
                  <c:v>45387</c:v>
                </c:pt>
                <c:pt idx="242">
                  <c:v>45394</c:v>
                </c:pt>
                <c:pt idx="243">
                  <c:v>45401</c:v>
                </c:pt>
                <c:pt idx="244">
                  <c:v>45408</c:v>
                </c:pt>
                <c:pt idx="245">
                  <c:v>45415</c:v>
                </c:pt>
                <c:pt idx="246">
                  <c:v>45422</c:v>
                </c:pt>
                <c:pt idx="247">
                  <c:v>45429</c:v>
                </c:pt>
                <c:pt idx="248">
                  <c:v>45436</c:v>
                </c:pt>
                <c:pt idx="249">
                  <c:v>45443</c:v>
                </c:pt>
                <c:pt idx="250">
                  <c:v>45450</c:v>
                </c:pt>
                <c:pt idx="251">
                  <c:v>45457</c:v>
                </c:pt>
              </c:numCache>
            </c:numRef>
          </c:cat>
          <c:val>
            <c:numRef>
              <c:f>'PE, PS'!$B$2:$B$253</c:f>
              <c:numCache>
                <c:formatCode>General</c:formatCode>
                <c:ptCount val="252"/>
                <c:pt idx="0">
                  <c:v>114.9</c:v>
                </c:pt>
                <c:pt idx="1">
                  <c:v>108.57</c:v>
                </c:pt>
                <c:pt idx="2">
                  <c:v>98.64</c:v>
                </c:pt>
                <c:pt idx="3">
                  <c:v>85.2</c:v>
                </c:pt>
                <c:pt idx="4">
                  <c:v>86.74</c:v>
                </c:pt>
                <c:pt idx="5">
                  <c:v>75.87</c:v>
                </c:pt>
                <c:pt idx="6">
                  <c:v>79.11</c:v>
                </c:pt>
                <c:pt idx="7">
                  <c:v>73.959999999999994</c:v>
                </c:pt>
                <c:pt idx="8">
                  <c:v>70.52</c:v>
                </c:pt>
                <c:pt idx="9">
                  <c:v>72.2</c:v>
                </c:pt>
                <c:pt idx="10">
                  <c:v>75.59</c:v>
                </c:pt>
                <c:pt idx="11">
                  <c:v>69.010000000000005</c:v>
                </c:pt>
                <c:pt idx="12">
                  <c:v>75.95</c:v>
                </c:pt>
                <c:pt idx="13">
                  <c:v>85.26</c:v>
                </c:pt>
                <c:pt idx="14">
                  <c:v>93.21</c:v>
                </c:pt>
                <c:pt idx="15">
                  <c:v>85.24</c:v>
                </c:pt>
                <c:pt idx="16">
                  <c:v>84.68</c:v>
                </c:pt>
                <c:pt idx="17">
                  <c:v>88.31</c:v>
                </c:pt>
                <c:pt idx="18">
                  <c:v>88.39</c:v>
                </c:pt>
                <c:pt idx="19">
                  <c:v>90.26</c:v>
                </c:pt>
                <c:pt idx="20">
                  <c:v>94.77</c:v>
                </c:pt>
                <c:pt idx="21">
                  <c:v>90.9</c:v>
                </c:pt>
                <c:pt idx="22">
                  <c:v>93.66</c:v>
                </c:pt>
                <c:pt idx="23">
                  <c:v>91.82</c:v>
                </c:pt>
                <c:pt idx="24">
                  <c:v>95.49</c:v>
                </c:pt>
                <c:pt idx="25">
                  <c:v>105.08</c:v>
                </c:pt>
                <c:pt idx="26">
                  <c:v>96.96</c:v>
                </c:pt>
                <c:pt idx="27">
                  <c:v>93.22</c:v>
                </c:pt>
                <c:pt idx="28">
                  <c:v>86.52</c:v>
                </c:pt>
                <c:pt idx="29">
                  <c:v>67.989999999999995</c:v>
                </c:pt>
                <c:pt idx="30">
                  <c:v>65.86</c:v>
                </c:pt>
                <c:pt idx="31">
                  <c:v>71.95</c:v>
                </c:pt>
                <c:pt idx="32">
                  <c:v>60.92</c:v>
                </c:pt>
                <c:pt idx="33">
                  <c:v>72.66</c:v>
                </c:pt>
                <c:pt idx="34">
                  <c:v>74.87</c:v>
                </c:pt>
                <c:pt idx="35">
                  <c:v>83.07</c:v>
                </c:pt>
                <c:pt idx="36">
                  <c:v>78.540000000000006</c:v>
                </c:pt>
                <c:pt idx="37">
                  <c:v>89.69</c:v>
                </c:pt>
                <c:pt idx="38">
                  <c:v>80.63</c:v>
                </c:pt>
                <c:pt idx="39">
                  <c:v>89.15</c:v>
                </c:pt>
                <c:pt idx="40">
                  <c:v>92.34</c:v>
                </c:pt>
                <c:pt idx="41">
                  <c:v>89.18</c:v>
                </c:pt>
                <c:pt idx="42">
                  <c:v>85.48</c:v>
                </c:pt>
                <c:pt idx="43">
                  <c:v>99.18</c:v>
                </c:pt>
                <c:pt idx="44">
                  <c:v>97.86</c:v>
                </c:pt>
                <c:pt idx="45">
                  <c:v>99.78</c:v>
                </c:pt>
                <c:pt idx="46">
                  <c:v>100.25</c:v>
                </c:pt>
                <c:pt idx="47">
                  <c:v>95.86</c:v>
                </c:pt>
                <c:pt idx="48">
                  <c:v>94.55</c:v>
                </c:pt>
                <c:pt idx="49">
                  <c:v>81.86</c:v>
                </c:pt>
                <c:pt idx="50">
                  <c:v>73.81</c:v>
                </c:pt>
                <c:pt idx="51">
                  <c:v>72.48</c:v>
                </c:pt>
                <c:pt idx="52">
                  <c:v>76.989999999999995</c:v>
                </c:pt>
                <c:pt idx="53">
                  <c:v>83.48</c:v>
                </c:pt>
                <c:pt idx="54">
                  <c:v>76.95</c:v>
                </c:pt>
                <c:pt idx="55">
                  <c:v>75.05</c:v>
                </c:pt>
                <c:pt idx="56">
                  <c:v>75.45</c:v>
                </c:pt>
                <c:pt idx="57">
                  <c:v>78.319999999999993</c:v>
                </c:pt>
                <c:pt idx="58">
                  <c:v>75.010000000000005</c:v>
                </c:pt>
                <c:pt idx="59">
                  <c:v>81.3</c:v>
                </c:pt>
                <c:pt idx="60">
                  <c:v>80.77</c:v>
                </c:pt>
                <c:pt idx="61">
                  <c:v>81.27</c:v>
                </c:pt>
                <c:pt idx="62">
                  <c:v>59.9</c:v>
                </c:pt>
                <c:pt idx="63">
                  <c:v>62.88</c:v>
                </c:pt>
                <c:pt idx="64">
                  <c:v>59.45</c:v>
                </c:pt>
                <c:pt idx="65">
                  <c:v>61.62</c:v>
                </c:pt>
                <c:pt idx="66">
                  <c:v>64.62</c:v>
                </c:pt>
                <c:pt idx="67">
                  <c:v>66.38</c:v>
                </c:pt>
                <c:pt idx="68">
                  <c:v>65.540000000000006</c:v>
                </c:pt>
                <c:pt idx="69">
                  <c:v>73.8</c:v>
                </c:pt>
                <c:pt idx="70">
                  <c:v>72.39</c:v>
                </c:pt>
                <c:pt idx="71">
                  <c:v>72.38</c:v>
                </c:pt>
                <c:pt idx="72">
                  <c:v>70.59</c:v>
                </c:pt>
                <c:pt idx="73">
                  <c:v>72.39</c:v>
                </c:pt>
                <c:pt idx="74">
                  <c:v>75.239999999999995</c:v>
                </c:pt>
                <c:pt idx="75">
                  <c:v>69.040000000000006</c:v>
                </c:pt>
                <c:pt idx="76">
                  <c:v>88.45</c:v>
                </c:pt>
                <c:pt idx="77">
                  <c:v>85.33</c:v>
                </c:pt>
                <c:pt idx="78">
                  <c:v>84.26</c:v>
                </c:pt>
                <c:pt idx="79">
                  <c:v>79.25</c:v>
                </c:pt>
                <c:pt idx="80">
                  <c:v>79.48</c:v>
                </c:pt>
                <c:pt idx="81">
                  <c:v>83.95</c:v>
                </c:pt>
                <c:pt idx="82">
                  <c:v>80.83</c:v>
                </c:pt>
                <c:pt idx="83">
                  <c:v>75.13</c:v>
                </c:pt>
                <c:pt idx="84">
                  <c:v>78.569999999999993</c:v>
                </c:pt>
                <c:pt idx="85">
                  <c:v>83.45</c:v>
                </c:pt>
                <c:pt idx="86">
                  <c:v>83.42</c:v>
                </c:pt>
                <c:pt idx="87">
                  <c:v>82.65</c:v>
                </c:pt>
                <c:pt idx="88">
                  <c:v>81.03</c:v>
                </c:pt>
                <c:pt idx="89">
                  <c:v>72.52</c:v>
                </c:pt>
                <c:pt idx="90">
                  <c:v>72.97</c:v>
                </c:pt>
                <c:pt idx="91">
                  <c:v>76.44</c:v>
                </c:pt>
                <c:pt idx="92">
                  <c:v>80.05</c:v>
                </c:pt>
                <c:pt idx="93">
                  <c:v>78.41</c:v>
                </c:pt>
                <c:pt idx="94">
                  <c:v>84.73</c:v>
                </c:pt>
                <c:pt idx="95">
                  <c:v>86.67</c:v>
                </c:pt>
                <c:pt idx="96">
                  <c:v>90.22</c:v>
                </c:pt>
                <c:pt idx="97">
                  <c:v>89.82</c:v>
                </c:pt>
                <c:pt idx="98">
                  <c:v>92.55</c:v>
                </c:pt>
                <c:pt idx="99">
                  <c:v>87.28</c:v>
                </c:pt>
                <c:pt idx="100">
                  <c:v>94.14</c:v>
                </c:pt>
                <c:pt idx="101">
                  <c:v>93.48</c:v>
                </c:pt>
                <c:pt idx="102">
                  <c:v>94.36</c:v>
                </c:pt>
                <c:pt idx="103">
                  <c:v>92.31</c:v>
                </c:pt>
                <c:pt idx="104">
                  <c:v>90.04</c:v>
                </c:pt>
                <c:pt idx="105">
                  <c:v>96.24</c:v>
                </c:pt>
                <c:pt idx="106">
                  <c:v>101.47</c:v>
                </c:pt>
                <c:pt idx="107">
                  <c:v>99.86</c:v>
                </c:pt>
                <c:pt idx="108">
                  <c:v>101.44</c:v>
                </c:pt>
                <c:pt idx="109">
                  <c:v>104.4</c:v>
                </c:pt>
                <c:pt idx="110">
                  <c:v>102.29</c:v>
                </c:pt>
                <c:pt idx="111">
                  <c:v>99.66</c:v>
                </c:pt>
                <c:pt idx="112">
                  <c:v>105</c:v>
                </c:pt>
                <c:pt idx="113">
                  <c:v>109.18</c:v>
                </c:pt>
                <c:pt idx="114">
                  <c:v>101.42</c:v>
                </c:pt>
                <c:pt idx="115">
                  <c:v>102.77</c:v>
                </c:pt>
                <c:pt idx="116">
                  <c:v>99.49</c:v>
                </c:pt>
                <c:pt idx="117">
                  <c:v>89.51</c:v>
                </c:pt>
                <c:pt idx="118">
                  <c:v>83.82</c:v>
                </c:pt>
                <c:pt idx="119">
                  <c:v>78.510000000000005</c:v>
                </c:pt>
                <c:pt idx="120">
                  <c:v>81.52</c:v>
                </c:pt>
                <c:pt idx="121">
                  <c:v>75.709999999999994</c:v>
                </c:pt>
                <c:pt idx="122">
                  <c:v>79.540000000000006</c:v>
                </c:pt>
                <c:pt idx="123">
                  <c:v>78.739999999999995</c:v>
                </c:pt>
                <c:pt idx="124">
                  <c:v>70.25</c:v>
                </c:pt>
                <c:pt idx="125">
                  <c:v>67.680000000000007</c:v>
                </c:pt>
                <c:pt idx="126">
                  <c:v>62.26</c:v>
                </c:pt>
                <c:pt idx="127">
                  <c:v>67.08</c:v>
                </c:pt>
                <c:pt idx="128">
                  <c:v>64.88</c:v>
                </c:pt>
                <c:pt idx="129">
                  <c:v>59.22</c:v>
                </c:pt>
                <c:pt idx="130">
                  <c:v>56.98</c:v>
                </c:pt>
                <c:pt idx="131">
                  <c:v>59.7</c:v>
                </c:pt>
                <c:pt idx="132">
                  <c:v>56.49</c:v>
                </c:pt>
                <c:pt idx="133">
                  <c:v>54.17</c:v>
                </c:pt>
                <c:pt idx="134">
                  <c:v>61.57</c:v>
                </c:pt>
                <c:pt idx="135">
                  <c:v>64.099999999999994</c:v>
                </c:pt>
                <c:pt idx="136">
                  <c:v>64.58</c:v>
                </c:pt>
                <c:pt idx="137">
                  <c:v>58.96</c:v>
                </c:pt>
                <c:pt idx="138">
                  <c:v>56.02</c:v>
                </c:pt>
                <c:pt idx="139">
                  <c:v>53.06</c:v>
                </c:pt>
                <c:pt idx="140">
                  <c:v>50.77</c:v>
                </c:pt>
                <c:pt idx="141">
                  <c:v>46.94</c:v>
                </c:pt>
                <c:pt idx="142">
                  <c:v>46.39</c:v>
                </c:pt>
                <c:pt idx="143">
                  <c:v>48.34</c:v>
                </c:pt>
                <c:pt idx="144">
                  <c:v>48.38</c:v>
                </c:pt>
                <c:pt idx="145">
                  <c:v>51.65</c:v>
                </c:pt>
                <c:pt idx="146">
                  <c:v>51.87</c:v>
                </c:pt>
                <c:pt idx="147">
                  <c:v>47.99</c:v>
                </c:pt>
                <c:pt idx="148">
                  <c:v>54.73</c:v>
                </c:pt>
                <c:pt idx="149">
                  <c:v>50.66</c:v>
                </c:pt>
                <c:pt idx="150">
                  <c:v>51.63</c:v>
                </c:pt>
                <c:pt idx="151">
                  <c:v>44.37</c:v>
                </c:pt>
                <c:pt idx="152">
                  <c:v>45.33</c:v>
                </c:pt>
                <c:pt idx="153">
                  <c:v>45.95</c:v>
                </c:pt>
                <c:pt idx="154">
                  <c:v>51.4</c:v>
                </c:pt>
                <c:pt idx="155">
                  <c:v>53.23</c:v>
                </c:pt>
                <c:pt idx="156">
                  <c:v>48.52</c:v>
                </c:pt>
                <c:pt idx="157">
                  <c:v>46.52</c:v>
                </c:pt>
                <c:pt idx="158">
                  <c:v>44.62</c:v>
                </c:pt>
                <c:pt idx="159">
                  <c:v>49.25</c:v>
                </c:pt>
                <c:pt idx="160">
                  <c:v>44.96</c:v>
                </c:pt>
                <c:pt idx="161">
                  <c:v>39.97</c:v>
                </c:pt>
                <c:pt idx="162">
                  <c:v>41.69</c:v>
                </c:pt>
                <c:pt idx="163">
                  <c:v>43.44</c:v>
                </c:pt>
                <c:pt idx="164">
                  <c:v>38.74</c:v>
                </c:pt>
                <c:pt idx="165">
                  <c:v>39.72</c:v>
                </c:pt>
                <c:pt idx="166">
                  <c:v>42.16</c:v>
                </c:pt>
                <c:pt idx="167">
                  <c:v>36.229999999999997</c:v>
                </c:pt>
                <c:pt idx="168">
                  <c:v>42.59</c:v>
                </c:pt>
                <c:pt idx="169">
                  <c:v>40.590000000000003</c:v>
                </c:pt>
                <c:pt idx="170">
                  <c:v>40.61</c:v>
                </c:pt>
                <c:pt idx="171">
                  <c:v>43.09</c:v>
                </c:pt>
                <c:pt idx="172">
                  <c:v>40.67</c:v>
                </c:pt>
                <c:pt idx="173">
                  <c:v>42.46</c:v>
                </c:pt>
                <c:pt idx="174">
                  <c:v>40.79</c:v>
                </c:pt>
                <c:pt idx="175">
                  <c:v>41.79</c:v>
                </c:pt>
                <c:pt idx="176">
                  <c:v>39.49</c:v>
                </c:pt>
                <c:pt idx="177">
                  <c:v>40.22</c:v>
                </c:pt>
                <c:pt idx="178">
                  <c:v>40.21</c:v>
                </c:pt>
                <c:pt idx="179">
                  <c:v>41.53</c:v>
                </c:pt>
                <c:pt idx="180">
                  <c:v>48.98</c:v>
                </c:pt>
                <c:pt idx="181">
                  <c:v>44.88</c:v>
                </c:pt>
                <c:pt idx="182">
                  <c:v>43.89</c:v>
                </c:pt>
                <c:pt idx="183">
                  <c:v>44.04</c:v>
                </c:pt>
                <c:pt idx="184">
                  <c:v>44.36</c:v>
                </c:pt>
                <c:pt idx="185">
                  <c:v>39.22</c:v>
                </c:pt>
                <c:pt idx="186">
                  <c:v>39.659999999999997</c:v>
                </c:pt>
                <c:pt idx="187">
                  <c:v>39.9</c:v>
                </c:pt>
                <c:pt idx="188">
                  <c:v>43.04</c:v>
                </c:pt>
                <c:pt idx="189">
                  <c:v>41.89</c:v>
                </c:pt>
                <c:pt idx="190">
                  <c:v>42.71</c:v>
                </c:pt>
                <c:pt idx="191">
                  <c:v>42.99</c:v>
                </c:pt>
                <c:pt idx="192">
                  <c:v>42.46</c:v>
                </c:pt>
                <c:pt idx="193">
                  <c:v>44.09</c:v>
                </c:pt>
                <c:pt idx="194">
                  <c:v>46.56</c:v>
                </c:pt>
                <c:pt idx="195">
                  <c:v>48.07</c:v>
                </c:pt>
                <c:pt idx="196">
                  <c:v>48.57</c:v>
                </c:pt>
                <c:pt idx="197">
                  <c:v>51.19</c:v>
                </c:pt>
                <c:pt idx="198">
                  <c:v>49.41</c:v>
                </c:pt>
                <c:pt idx="199">
                  <c:v>49.5</c:v>
                </c:pt>
                <c:pt idx="200">
                  <c:v>48.73</c:v>
                </c:pt>
                <c:pt idx="201">
                  <c:v>49.43</c:v>
                </c:pt>
                <c:pt idx="202">
                  <c:v>48.96</c:v>
                </c:pt>
                <c:pt idx="203">
                  <c:v>52.13</c:v>
                </c:pt>
                <c:pt idx="204">
                  <c:v>49.78</c:v>
                </c:pt>
                <c:pt idx="205">
                  <c:v>51.25</c:v>
                </c:pt>
                <c:pt idx="206">
                  <c:v>43.11</c:v>
                </c:pt>
                <c:pt idx="207">
                  <c:v>41.79</c:v>
                </c:pt>
                <c:pt idx="208">
                  <c:v>42.08</c:v>
                </c:pt>
                <c:pt idx="209">
                  <c:v>42.21</c:v>
                </c:pt>
                <c:pt idx="210">
                  <c:v>43.37</c:v>
                </c:pt>
                <c:pt idx="211">
                  <c:v>42.51</c:v>
                </c:pt>
                <c:pt idx="212">
                  <c:v>41.5</c:v>
                </c:pt>
                <c:pt idx="213">
                  <c:v>41.6</c:v>
                </c:pt>
                <c:pt idx="214">
                  <c:v>41.49</c:v>
                </c:pt>
                <c:pt idx="215">
                  <c:v>42.8</c:v>
                </c:pt>
                <c:pt idx="216">
                  <c:v>41.58</c:v>
                </c:pt>
                <c:pt idx="217">
                  <c:v>40.74</c:v>
                </c:pt>
                <c:pt idx="218">
                  <c:v>38.43</c:v>
                </c:pt>
                <c:pt idx="219">
                  <c:v>39.76</c:v>
                </c:pt>
                <c:pt idx="220">
                  <c:v>41.91</c:v>
                </c:pt>
                <c:pt idx="221">
                  <c:v>42.38</c:v>
                </c:pt>
                <c:pt idx="222">
                  <c:v>43.11</c:v>
                </c:pt>
                <c:pt idx="223">
                  <c:v>45.13</c:v>
                </c:pt>
                <c:pt idx="224">
                  <c:v>44.45</c:v>
                </c:pt>
                <c:pt idx="225">
                  <c:v>44.74</c:v>
                </c:pt>
                <c:pt idx="226">
                  <c:v>45.24</c:v>
                </c:pt>
                <c:pt idx="227">
                  <c:v>44.58</c:v>
                </c:pt>
                <c:pt idx="228">
                  <c:v>42.1</c:v>
                </c:pt>
                <c:pt idx="229">
                  <c:v>45.65</c:v>
                </c:pt>
                <c:pt idx="230">
                  <c:v>46.87</c:v>
                </c:pt>
                <c:pt idx="231">
                  <c:v>47.02</c:v>
                </c:pt>
                <c:pt idx="232">
                  <c:v>48.7</c:v>
                </c:pt>
                <c:pt idx="233">
                  <c:v>41.25</c:v>
                </c:pt>
                <c:pt idx="234">
                  <c:v>39.049999999999997</c:v>
                </c:pt>
                <c:pt idx="235">
                  <c:v>38.18</c:v>
                </c:pt>
                <c:pt idx="236">
                  <c:v>37.369999999999997</c:v>
                </c:pt>
                <c:pt idx="237">
                  <c:v>35.57</c:v>
                </c:pt>
                <c:pt idx="238">
                  <c:v>34.56</c:v>
                </c:pt>
                <c:pt idx="239">
                  <c:v>35.11</c:v>
                </c:pt>
                <c:pt idx="240">
                  <c:v>35.17</c:v>
                </c:pt>
                <c:pt idx="241">
                  <c:v>34.75</c:v>
                </c:pt>
                <c:pt idx="242">
                  <c:v>34.549999999999997</c:v>
                </c:pt>
                <c:pt idx="243">
                  <c:v>34.090000000000003</c:v>
                </c:pt>
                <c:pt idx="244">
                  <c:v>35.229999999999997</c:v>
                </c:pt>
                <c:pt idx="245">
                  <c:v>34.18</c:v>
                </c:pt>
                <c:pt idx="246">
                  <c:v>34.42</c:v>
                </c:pt>
                <c:pt idx="247">
                  <c:v>36.78</c:v>
                </c:pt>
                <c:pt idx="248">
                  <c:v>35.78</c:v>
                </c:pt>
                <c:pt idx="249">
                  <c:v>34.75</c:v>
                </c:pt>
                <c:pt idx="250">
                  <c:v>34.99</c:v>
                </c:pt>
                <c:pt idx="251">
                  <c:v>34.67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82-4343-BE5B-602FA84E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smooth val="0"/>
        <c:axId val="1397725631"/>
        <c:axId val="1397725151"/>
      </c:lineChart>
      <c:dateAx>
        <c:axId val="1397725631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97725151"/>
        <c:crosses val="autoZero"/>
        <c:auto val="1"/>
        <c:lblOffset val="100"/>
        <c:baseTimeUnit val="days"/>
      </c:dateAx>
      <c:valAx>
        <c:axId val="1397725151"/>
        <c:scaling>
          <c:orientation val="minMax"/>
          <c:max val="12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97725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/>
              <a:t>PS NTM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'PE, PS'!$A$2:$A$253</c:f>
              <c:numCache>
                <c:formatCode>dd/mm/yyyy</c:formatCode>
                <c:ptCount val="252"/>
                <c:pt idx="0">
                  <c:v>43700</c:v>
                </c:pt>
                <c:pt idx="1">
                  <c:v>43707</c:v>
                </c:pt>
                <c:pt idx="2">
                  <c:v>43714</c:v>
                </c:pt>
                <c:pt idx="3">
                  <c:v>43721</c:v>
                </c:pt>
                <c:pt idx="4">
                  <c:v>43728</c:v>
                </c:pt>
                <c:pt idx="5">
                  <c:v>43735</c:v>
                </c:pt>
                <c:pt idx="6">
                  <c:v>43742</c:v>
                </c:pt>
                <c:pt idx="7">
                  <c:v>43749</c:v>
                </c:pt>
                <c:pt idx="8">
                  <c:v>43756</c:v>
                </c:pt>
                <c:pt idx="9">
                  <c:v>43763</c:v>
                </c:pt>
                <c:pt idx="10">
                  <c:v>43770</c:v>
                </c:pt>
                <c:pt idx="11">
                  <c:v>43777</c:v>
                </c:pt>
                <c:pt idx="12">
                  <c:v>43784</c:v>
                </c:pt>
                <c:pt idx="13">
                  <c:v>43791</c:v>
                </c:pt>
                <c:pt idx="14">
                  <c:v>43798</c:v>
                </c:pt>
                <c:pt idx="15">
                  <c:v>43805</c:v>
                </c:pt>
                <c:pt idx="16">
                  <c:v>43812</c:v>
                </c:pt>
                <c:pt idx="17">
                  <c:v>43819</c:v>
                </c:pt>
                <c:pt idx="18">
                  <c:v>43826</c:v>
                </c:pt>
                <c:pt idx="19">
                  <c:v>43833</c:v>
                </c:pt>
                <c:pt idx="20">
                  <c:v>43840</c:v>
                </c:pt>
                <c:pt idx="21">
                  <c:v>43847</c:v>
                </c:pt>
                <c:pt idx="22">
                  <c:v>43854</c:v>
                </c:pt>
                <c:pt idx="23">
                  <c:v>43861</c:v>
                </c:pt>
                <c:pt idx="24">
                  <c:v>43868</c:v>
                </c:pt>
                <c:pt idx="25">
                  <c:v>43875</c:v>
                </c:pt>
                <c:pt idx="26">
                  <c:v>43882</c:v>
                </c:pt>
                <c:pt idx="27">
                  <c:v>43889</c:v>
                </c:pt>
                <c:pt idx="28">
                  <c:v>43896</c:v>
                </c:pt>
                <c:pt idx="29">
                  <c:v>43903</c:v>
                </c:pt>
                <c:pt idx="30">
                  <c:v>43910</c:v>
                </c:pt>
                <c:pt idx="31">
                  <c:v>43917</c:v>
                </c:pt>
                <c:pt idx="32">
                  <c:v>43924</c:v>
                </c:pt>
                <c:pt idx="33">
                  <c:v>43930</c:v>
                </c:pt>
                <c:pt idx="34">
                  <c:v>43938</c:v>
                </c:pt>
                <c:pt idx="35">
                  <c:v>43945</c:v>
                </c:pt>
                <c:pt idx="36">
                  <c:v>43952</c:v>
                </c:pt>
                <c:pt idx="37">
                  <c:v>43959</c:v>
                </c:pt>
                <c:pt idx="38">
                  <c:v>43966</c:v>
                </c:pt>
                <c:pt idx="39">
                  <c:v>43973</c:v>
                </c:pt>
                <c:pt idx="40">
                  <c:v>43980</c:v>
                </c:pt>
                <c:pt idx="41">
                  <c:v>43987</c:v>
                </c:pt>
                <c:pt idx="42">
                  <c:v>43994</c:v>
                </c:pt>
                <c:pt idx="43">
                  <c:v>44001</c:v>
                </c:pt>
                <c:pt idx="44">
                  <c:v>44008</c:v>
                </c:pt>
                <c:pt idx="45">
                  <c:v>44014</c:v>
                </c:pt>
                <c:pt idx="46">
                  <c:v>44022</c:v>
                </c:pt>
                <c:pt idx="47">
                  <c:v>44029</c:v>
                </c:pt>
                <c:pt idx="48">
                  <c:v>44036</c:v>
                </c:pt>
                <c:pt idx="49">
                  <c:v>44043</c:v>
                </c:pt>
                <c:pt idx="50">
                  <c:v>44050</c:v>
                </c:pt>
                <c:pt idx="51">
                  <c:v>44057</c:v>
                </c:pt>
                <c:pt idx="52">
                  <c:v>44064</c:v>
                </c:pt>
                <c:pt idx="53">
                  <c:v>44071</c:v>
                </c:pt>
                <c:pt idx="54">
                  <c:v>44078</c:v>
                </c:pt>
                <c:pt idx="55">
                  <c:v>44085</c:v>
                </c:pt>
                <c:pt idx="56">
                  <c:v>44092</c:v>
                </c:pt>
                <c:pt idx="57">
                  <c:v>44099</c:v>
                </c:pt>
                <c:pt idx="58">
                  <c:v>44106</c:v>
                </c:pt>
                <c:pt idx="59">
                  <c:v>44113</c:v>
                </c:pt>
                <c:pt idx="60">
                  <c:v>44120</c:v>
                </c:pt>
                <c:pt idx="61">
                  <c:v>44127</c:v>
                </c:pt>
                <c:pt idx="62">
                  <c:v>44134</c:v>
                </c:pt>
                <c:pt idx="63">
                  <c:v>44141</c:v>
                </c:pt>
                <c:pt idx="64">
                  <c:v>44148</c:v>
                </c:pt>
                <c:pt idx="65">
                  <c:v>44155</c:v>
                </c:pt>
                <c:pt idx="66">
                  <c:v>44162</c:v>
                </c:pt>
                <c:pt idx="67">
                  <c:v>44169</c:v>
                </c:pt>
                <c:pt idx="68">
                  <c:v>44176</c:v>
                </c:pt>
                <c:pt idx="69">
                  <c:v>44183</c:v>
                </c:pt>
                <c:pt idx="70">
                  <c:v>44189</c:v>
                </c:pt>
                <c:pt idx="71">
                  <c:v>44196</c:v>
                </c:pt>
                <c:pt idx="72">
                  <c:v>44204</c:v>
                </c:pt>
                <c:pt idx="73">
                  <c:v>44211</c:v>
                </c:pt>
                <c:pt idx="74">
                  <c:v>44218</c:v>
                </c:pt>
                <c:pt idx="75">
                  <c:v>44225</c:v>
                </c:pt>
                <c:pt idx="76">
                  <c:v>44232</c:v>
                </c:pt>
                <c:pt idx="77">
                  <c:v>44239</c:v>
                </c:pt>
                <c:pt idx="78">
                  <c:v>44246</c:v>
                </c:pt>
                <c:pt idx="79">
                  <c:v>44253</c:v>
                </c:pt>
                <c:pt idx="80">
                  <c:v>44260</c:v>
                </c:pt>
                <c:pt idx="81">
                  <c:v>44267</c:v>
                </c:pt>
                <c:pt idx="82">
                  <c:v>44274</c:v>
                </c:pt>
                <c:pt idx="83">
                  <c:v>44281</c:v>
                </c:pt>
                <c:pt idx="84">
                  <c:v>44287</c:v>
                </c:pt>
                <c:pt idx="85">
                  <c:v>44295</c:v>
                </c:pt>
                <c:pt idx="86">
                  <c:v>44302</c:v>
                </c:pt>
                <c:pt idx="87">
                  <c:v>44309</c:v>
                </c:pt>
                <c:pt idx="88">
                  <c:v>44316</c:v>
                </c:pt>
                <c:pt idx="89">
                  <c:v>44323</c:v>
                </c:pt>
                <c:pt idx="90">
                  <c:v>44330</c:v>
                </c:pt>
                <c:pt idx="91">
                  <c:v>44337</c:v>
                </c:pt>
                <c:pt idx="92">
                  <c:v>44344</c:v>
                </c:pt>
                <c:pt idx="93">
                  <c:v>44351</c:v>
                </c:pt>
                <c:pt idx="94">
                  <c:v>44358</c:v>
                </c:pt>
                <c:pt idx="95">
                  <c:v>44365</c:v>
                </c:pt>
                <c:pt idx="96">
                  <c:v>44372</c:v>
                </c:pt>
                <c:pt idx="97">
                  <c:v>44379</c:v>
                </c:pt>
                <c:pt idx="98">
                  <c:v>44386</c:v>
                </c:pt>
                <c:pt idx="99">
                  <c:v>44393</c:v>
                </c:pt>
                <c:pt idx="100">
                  <c:v>44400</c:v>
                </c:pt>
                <c:pt idx="101">
                  <c:v>44407</c:v>
                </c:pt>
                <c:pt idx="102">
                  <c:v>44414</c:v>
                </c:pt>
                <c:pt idx="103">
                  <c:v>44421</c:v>
                </c:pt>
                <c:pt idx="104">
                  <c:v>44428</c:v>
                </c:pt>
                <c:pt idx="105">
                  <c:v>44435</c:v>
                </c:pt>
                <c:pt idx="106">
                  <c:v>44442</c:v>
                </c:pt>
                <c:pt idx="107">
                  <c:v>44449</c:v>
                </c:pt>
                <c:pt idx="108">
                  <c:v>44456</c:v>
                </c:pt>
                <c:pt idx="109">
                  <c:v>44463</c:v>
                </c:pt>
                <c:pt idx="110">
                  <c:v>44470</c:v>
                </c:pt>
                <c:pt idx="111">
                  <c:v>44477</c:v>
                </c:pt>
                <c:pt idx="112">
                  <c:v>44484</c:v>
                </c:pt>
                <c:pt idx="113">
                  <c:v>44491</c:v>
                </c:pt>
                <c:pt idx="114">
                  <c:v>44498</c:v>
                </c:pt>
                <c:pt idx="115">
                  <c:v>44505</c:v>
                </c:pt>
                <c:pt idx="116">
                  <c:v>44512</c:v>
                </c:pt>
                <c:pt idx="117">
                  <c:v>44519</c:v>
                </c:pt>
                <c:pt idx="118">
                  <c:v>44526</c:v>
                </c:pt>
                <c:pt idx="119">
                  <c:v>44533</c:v>
                </c:pt>
                <c:pt idx="120">
                  <c:v>44540</c:v>
                </c:pt>
                <c:pt idx="121">
                  <c:v>44547</c:v>
                </c:pt>
                <c:pt idx="122">
                  <c:v>44553</c:v>
                </c:pt>
                <c:pt idx="123">
                  <c:v>44561</c:v>
                </c:pt>
                <c:pt idx="124">
                  <c:v>44568</c:v>
                </c:pt>
                <c:pt idx="125">
                  <c:v>44575</c:v>
                </c:pt>
                <c:pt idx="126">
                  <c:v>44582</c:v>
                </c:pt>
                <c:pt idx="127">
                  <c:v>44589</c:v>
                </c:pt>
                <c:pt idx="128">
                  <c:v>44596</c:v>
                </c:pt>
                <c:pt idx="129">
                  <c:v>44603</c:v>
                </c:pt>
                <c:pt idx="130">
                  <c:v>44610</c:v>
                </c:pt>
                <c:pt idx="131">
                  <c:v>44617</c:v>
                </c:pt>
                <c:pt idx="132">
                  <c:v>44624</c:v>
                </c:pt>
                <c:pt idx="133">
                  <c:v>44631</c:v>
                </c:pt>
                <c:pt idx="134">
                  <c:v>44638</c:v>
                </c:pt>
                <c:pt idx="135">
                  <c:v>44645</c:v>
                </c:pt>
                <c:pt idx="136">
                  <c:v>44652</c:v>
                </c:pt>
                <c:pt idx="137">
                  <c:v>44659</c:v>
                </c:pt>
                <c:pt idx="138">
                  <c:v>44665</c:v>
                </c:pt>
                <c:pt idx="139">
                  <c:v>44673</c:v>
                </c:pt>
                <c:pt idx="140">
                  <c:v>44680</c:v>
                </c:pt>
                <c:pt idx="141">
                  <c:v>44687</c:v>
                </c:pt>
                <c:pt idx="142">
                  <c:v>44694</c:v>
                </c:pt>
                <c:pt idx="143">
                  <c:v>44701</c:v>
                </c:pt>
                <c:pt idx="144">
                  <c:v>44708</c:v>
                </c:pt>
                <c:pt idx="145">
                  <c:v>44715</c:v>
                </c:pt>
                <c:pt idx="146">
                  <c:v>44722</c:v>
                </c:pt>
                <c:pt idx="147">
                  <c:v>44729</c:v>
                </c:pt>
                <c:pt idx="148">
                  <c:v>44736</c:v>
                </c:pt>
                <c:pt idx="149">
                  <c:v>44743</c:v>
                </c:pt>
                <c:pt idx="150">
                  <c:v>44750</c:v>
                </c:pt>
                <c:pt idx="151">
                  <c:v>44757</c:v>
                </c:pt>
                <c:pt idx="152">
                  <c:v>44764</c:v>
                </c:pt>
                <c:pt idx="153">
                  <c:v>44771</c:v>
                </c:pt>
                <c:pt idx="154">
                  <c:v>44778</c:v>
                </c:pt>
                <c:pt idx="155">
                  <c:v>44785</c:v>
                </c:pt>
                <c:pt idx="156">
                  <c:v>44792</c:v>
                </c:pt>
                <c:pt idx="157">
                  <c:v>44799</c:v>
                </c:pt>
                <c:pt idx="158">
                  <c:v>44806</c:v>
                </c:pt>
                <c:pt idx="159">
                  <c:v>44813</c:v>
                </c:pt>
                <c:pt idx="160">
                  <c:v>44820</c:v>
                </c:pt>
                <c:pt idx="161">
                  <c:v>44827</c:v>
                </c:pt>
                <c:pt idx="162">
                  <c:v>44834</c:v>
                </c:pt>
                <c:pt idx="163">
                  <c:v>44841</c:v>
                </c:pt>
                <c:pt idx="164">
                  <c:v>44848</c:v>
                </c:pt>
                <c:pt idx="165">
                  <c:v>44855</c:v>
                </c:pt>
                <c:pt idx="166">
                  <c:v>44862</c:v>
                </c:pt>
                <c:pt idx="167">
                  <c:v>44869</c:v>
                </c:pt>
                <c:pt idx="168">
                  <c:v>44876</c:v>
                </c:pt>
                <c:pt idx="169">
                  <c:v>44883</c:v>
                </c:pt>
                <c:pt idx="170">
                  <c:v>44890</c:v>
                </c:pt>
                <c:pt idx="171">
                  <c:v>44897</c:v>
                </c:pt>
                <c:pt idx="172">
                  <c:v>44904</c:v>
                </c:pt>
                <c:pt idx="173">
                  <c:v>44911</c:v>
                </c:pt>
                <c:pt idx="174">
                  <c:v>44918</c:v>
                </c:pt>
                <c:pt idx="175">
                  <c:v>44925</c:v>
                </c:pt>
                <c:pt idx="176">
                  <c:v>44932</c:v>
                </c:pt>
                <c:pt idx="177">
                  <c:v>44939</c:v>
                </c:pt>
                <c:pt idx="178">
                  <c:v>44946</c:v>
                </c:pt>
                <c:pt idx="179">
                  <c:v>44953</c:v>
                </c:pt>
                <c:pt idx="180">
                  <c:v>44960</c:v>
                </c:pt>
                <c:pt idx="181">
                  <c:v>44967</c:v>
                </c:pt>
                <c:pt idx="182">
                  <c:v>44974</c:v>
                </c:pt>
                <c:pt idx="183">
                  <c:v>44981</c:v>
                </c:pt>
                <c:pt idx="184">
                  <c:v>44988</c:v>
                </c:pt>
                <c:pt idx="185">
                  <c:v>44995</c:v>
                </c:pt>
                <c:pt idx="186">
                  <c:v>45002</c:v>
                </c:pt>
                <c:pt idx="187">
                  <c:v>45009</c:v>
                </c:pt>
                <c:pt idx="188">
                  <c:v>45016</c:v>
                </c:pt>
                <c:pt idx="189">
                  <c:v>45022</c:v>
                </c:pt>
                <c:pt idx="190">
                  <c:v>45030</c:v>
                </c:pt>
                <c:pt idx="191">
                  <c:v>45037</c:v>
                </c:pt>
                <c:pt idx="192">
                  <c:v>45044</c:v>
                </c:pt>
                <c:pt idx="193">
                  <c:v>45051</c:v>
                </c:pt>
                <c:pt idx="194">
                  <c:v>45058</c:v>
                </c:pt>
                <c:pt idx="195">
                  <c:v>45065</c:v>
                </c:pt>
                <c:pt idx="196">
                  <c:v>45072</c:v>
                </c:pt>
                <c:pt idx="197">
                  <c:v>45079</c:v>
                </c:pt>
                <c:pt idx="198">
                  <c:v>45086</c:v>
                </c:pt>
                <c:pt idx="199">
                  <c:v>45093</c:v>
                </c:pt>
                <c:pt idx="200">
                  <c:v>45100</c:v>
                </c:pt>
                <c:pt idx="201">
                  <c:v>45107</c:v>
                </c:pt>
                <c:pt idx="202">
                  <c:v>45114</c:v>
                </c:pt>
                <c:pt idx="203">
                  <c:v>45121</c:v>
                </c:pt>
                <c:pt idx="204">
                  <c:v>45128</c:v>
                </c:pt>
                <c:pt idx="205">
                  <c:v>45135</c:v>
                </c:pt>
                <c:pt idx="206">
                  <c:v>45142</c:v>
                </c:pt>
                <c:pt idx="207">
                  <c:v>45149</c:v>
                </c:pt>
                <c:pt idx="208">
                  <c:v>45156</c:v>
                </c:pt>
                <c:pt idx="209">
                  <c:v>45163</c:v>
                </c:pt>
                <c:pt idx="210">
                  <c:v>45170</c:v>
                </c:pt>
                <c:pt idx="211">
                  <c:v>45177</c:v>
                </c:pt>
                <c:pt idx="212">
                  <c:v>45184</c:v>
                </c:pt>
                <c:pt idx="213">
                  <c:v>45191</c:v>
                </c:pt>
                <c:pt idx="214">
                  <c:v>45198</c:v>
                </c:pt>
                <c:pt idx="215">
                  <c:v>45205</c:v>
                </c:pt>
                <c:pt idx="216">
                  <c:v>45212</c:v>
                </c:pt>
                <c:pt idx="217">
                  <c:v>45219</c:v>
                </c:pt>
                <c:pt idx="218">
                  <c:v>45226</c:v>
                </c:pt>
                <c:pt idx="219">
                  <c:v>45233</c:v>
                </c:pt>
                <c:pt idx="220">
                  <c:v>45240</c:v>
                </c:pt>
                <c:pt idx="221">
                  <c:v>45247</c:v>
                </c:pt>
                <c:pt idx="222">
                  <c:v>45254</c:v>
                </c:pt>
                <c:pt idx="223">
                  <c:v>45261</c:v>
                </c:pt>
                <c:pt idx="224">
                  <c:v>45268</c:v>
                </c:pt>
                <c:pt idx="225">
                  <c:v>45275</c:v>
                </c:pt>
                <c:pt idx="226">
                  <c:v>45282</c:v>
                </c:pt>
                <c:pt idx="227">
                  <c:v>45289</c:v>
                </c:pt>
                <c:pt idx="228">
                  <c:v>45296</c:v>
                </c:pt>
                <c:pt idx="229">
                  <c:v>45303</c:v>
                </c:pt>
                <c:pt idx="230">
                  <c:v>45310</c:v>
                </c:pt>
                <c:pt idx="231">
                  <c:v>45317</c:v>
                </c:pt>
                <c:pt idx="232">
                  <c:v>45324</c:v>
                </c:pt>
                <c:pt idx="233">
                  <c:v>45331</c:v>
                </c:pt>
                <c:pt idx="234">
                  <c:v>45338</c:v>
                </c:pt>
                <c:pt idx="235">
                  <c:v>45345</c:v>
                </c:pt>
                <c:pt idx="236">
                  <c:v>45352</c:v>
                </c:pt>
                <c:pt idx="237">
                  <c:v>45359</c:v>
                </c:pt>
                <c:pt idx="238">
                  <c:v>45366</c:v>
                </c:pt>
                <c:pt idx="239">
                  <c:v>45373</c:v>
                </c:pt>
                <c:pt idx="240">
                  <c:v>45379</c:v>
                </c:pt>
                <c:pt idx="241">
                  <c:v>45387</c:v>
                </c:pt>
                <c:pt idx="242">
                  <c:v>45394</c:v>
                </c:pt>
                <c:pt idx="243">
                  <c:v>45401</c:v>
                </c:pt>
                <c:pt idx="244">
                  <c:v>45408</c:v>
                </c:pt>
                <c:pt idx="245">
                  <c:v>45415</c:v>
                </c:pt>
                <c:pt idx="246">
                  <c:v>45422</c:v>
                </c:pt>
                <c:pt idx="247">
                  <c:v>45429</c:v>
                </c:pt>
                <c:pt idx="248">
                  <c:v>45436</c:v>
                </c:pt>
                <c:pt idx="249">
                  <c:v>45443</c:v>
                </c:pt>
                <c:pt idx="250">
                  <c:v>45450</c:v>
                </c:pt>
                <c:pt idx="251">
                  <c:v>45457</c:v>
                </c:pt>
              </c:numCache>
            </c:numRef>
          </c:cat>
          <c:val>
            <c:numRef>
              <c:f>'PE, PS'!$D$2:$D$253</c:f>
              <c:numCache>
                <c:formatCode>General</c:formatCode>
                <c:ptCount val="252"/>
                <c:pt idx="0">
                  <c:v>11.95</c:v>
                </c:pt>
                <c:pt idx="1">
                  <c:v>11.43</c:v>
                </c:pt>
                <c:pt idx="2">
                  <c:v>11.57</c:v>
                </c:pt>
                <c:pt idx="3">
                  <c:v>10.15</c:v>
                </c:pt>
                <c:pt idx="4">
                  <c:v>10.36</c:v>
                </c:pt>
                <c:pt idx="5">
                  <c:v>9.08</c:v>
                </c:pt>
                <c:pt idx="6">
                  <c:v>9.48</c:v>
                </c:pt>
                <c:pt idx="7">
                  <c:v>8.8800000000000008</c:v>
                </c:pt>
                <c:pt idx="8">
                  <c:v>8.49</c:v>
                </c:pt>
                <c:pt idx="9">
                  <c:v>8.7100000000000009</c:v>
                </c:pt>
                <c:pt idx="10">
                  <c:v>9.76</c:v>
                </c:pt>
                <c:pt idx="11">
                  <c:v>8.92</c:v>
                </c:pt>
                <c:pt idx="12">
                  <c:v>9.82</c:v>
                </c:pt>
                <c:pt idx="13">
                  <c:v>11.03</c:v>
                </c:pt>
                <c:pt idx="14">
                  <c:v>12.07</c:v>
                </c:pt>
                <c:pt idx="15">
                  <c:v>11.04</c:v>
                </c:pt>
                <c:pt idx="16">
                  <c:v>10.98</c:v>
                </c:pt>
                <c:pt idx="17">
                  <c:v>11.46</c:v>
                </c:pt>
                <c:pt idx="18">
                  <c:v>11.48</c:v>
                </c:pt>
                <c:pt idx="19">
                  <c:v>11.74</c:v>
                </c:pt>
                <c:pt idx="20">
                  <c:v>12.33</c:v>
                </c:pt>
                <c:pt idx="21">
                  <c:v>11.84</c:v>
                </c:pt>
                <c:pt idx="22">
                  <c:v>12.21</c:v>
                </c:pt>
                <c:pt idx="23">
                  <c:v>13.45</c:v>
                </c:pt>
                <c:pt idx="24">
                  <c:v>13.99</c:v>
                </c:pt>
                <c:pt idx="25">
                  <c:v>15.4</c:v>
                </c:pt>
                <c:pt idx="26">
                  <c:v>14.21</c:v>
                </c:pt>
                <c:pt idx="27">
                  <c:v>13.66</c:v>
                </c:pt>
                <c:pt idx="28">
                  <c:v>12.75</c:v>
                </c:pt>
                <c:pt idx="29">
                  <c:v>9.8800000000000008</c:v>
                </c:pt>
                <c:pt idx="30">
                  <c:v>9.56</c:v>
                </c:pt>
                <c:pt idx="31">
                  <c:v>10.46</c:v>
                </c:pt>
                <c:pt idx="32">
                  <c:v>8.83</c:v>
                </c:pt>
                <c:pt idx="33">
                  <c:v>10.54</c:v>
                </c:pt>
                <c:pt idx="34">
                  <c:v>10.87</c:v>
                </c:pt>
                <c:pt idx="35">
                  <c:v>12.01</c:v>
                </c:pt>
                <c:pt idx="36">
                  <c:v>11.37</c:v>
                </c:pt>
                <c:pt idx="37">
                  <c:v>13.07</c:v>
                </c:pt>
                <c:pt idx="38">
                  <c:v>14.11</c:v>
                </c:pt>
                <c:pt idx="39">
                  <c:v>15.73</c:v>
                </c:pt>
                <c:pt idx="40">
                  <c:v>16.28</c:v>
                </c:pt>
                <c:pt idx="41">
                  <c:v>15.72</c:v>
                </c:pt>
                <c:pt idx="42">
                  <c:v>15.06</c:v>
                </c:pt>
                <c:pt idx="43">
                  <c:v>17.46</c:v>
                </c:pt>
                <c:pt idx="44">
                  <c:v>17.22</c:v>
                </c:pt>
                <c:pt idx="45">
                  <c:v>17.559999999999999</c:v>
                </c:pt>
                <c:pt idx="46">
                  <c:v>17.87</c:v>
                </c:pt>
                <c:pt idx="47">
                  <c:v>17.09</c:v>
                </c:pt>
                <c:pt idx="48">
                  <c:v>16.86</c:v>
                </c:pt>
                <c:pt idx="49">
                  <c:v>16.670000000000002</c:v>
                </c:pt>
                <c:pt idx="50">
                  <c:v>15.02</c:v>
                </c:pt>
                <c:pt idx="51">
                  <c:v>14.75</c:v>
                </c:pt>
                <c:pt idx="52">
                  <c:v>15.65</c:v>
                </c:pt>
                <c:pt idx="53">
                  <c:v>16.95</c:v>
                </c:pt>
                <c:pt idx="54">
                  <c:v>15.61</c:v>
                </c:pt>
                <c:pt idx="55">
                  <c:v>15.21</c:v>
                </c:pt>
                <c:pt idx="56">
                  <c:v>15.27</c:v>
                </c:pt>
                <c:pt idx="57">
                  <c:v>15.88</c:v>
                </c:pt>
                <c:pt idx="58">
                  <c:v>15.2</c:v>
                </c:pt>
                <c:pt idx="59">
                  <c:v>16.45</c:v>
                </c:pt>
                <c:pt idx="60">
                  <c:v>16.329999999999998</c:v>
                </c:pt>
                <c:pt idx="61">
                  <c:v>16.420000000000002</c:v>
                </c:pt>
                <c:pt idx="62">
                  <c:v>13.13</c:v>
                </c:pt>
                <c:pt idx="63">
                  <c:v>13.67</c:v>
                </c:pt>
                <c:pt idx="64">
                  <c:v>12.96</c:v>
                </c:pt>
                <c:pt idx="65">
                  <c:v>13.4</c:v>
                </c:pt>
                <c:pt idx="66">
                  <c:v>14.02</c:v>
                </c:pt>
                <c:pt idx="67">
                  <c:v>14.37</c:v>
                </c:pt>
                <c:pt idx="68">
                  <c:v>14.16</c:v>
                </c:pt>
                <c:pt idx="69">
                  <c:v>15.92</c:v>
                </c:pt>
                <c:pt idx="70">
                  <c:v>15.55</c:v>
                </c:pt>
                <c:pt idx="71">
                  <c:v>15.52</c:v>
                </c:pt>
                <c:pt idx="72">
                  <c:v>15.1</c:v>
                </c:pt>
                <c:pt idx="73">
                  <c:v>15.4</c:v>
                </c:pt>
                <c:pt idx="74">
                  <c:v>15.97</c:v>
                </c:pt>
                <c:pt idx="75">
                  <c:v>14.65</c:v>
                </c:pt>
                <c:pt idx="76">
                  <c:v>18.63</c:v>
                </c:pt>
                <c:pt idx="77">
                  <c:v>17.91</c:v>
                </c:pt>
                <c:pt idx="78">
                  <c:v>17.63</c:v>
                </c:pt>
                <c:pt idx="79">
                  <c:v>16.52</c:v>
                </c:pt>
                <c:pt idx="80">
                  <c:v>16.52</c:v>
                </c:pt>
                <c:pt idx="81">
                  <c:v>17.39</c:v>
                </c:pt>
                <c:pt idx="82">
                  <c:v>16.7</c:v>
                </c:pt>
                <c:pt idx="83">
                  <c:v>15.47</c:v>
                </c:pt>
                <c:pt idx="84">
                  <c:v>16.14</c:v>
                </c:pt>
                <c:pt idx="85">
                  <c:v>17.14</c:v>
                </c:pt>
                <c:pt idx="86">
                  <c:v>17.13</c:v>
                </c:pt>
                <c:pt idx="87">
                  <c:v>16.97</c:v>
                </c:pt>
                <c:pt idx="88">
                  <c:v>16.64</c:v>
                </c:pt>
                <c:pt idx="89">
                  <c:v>14.89</c:v>
                </c:pt>
                <c:pt idx="90">
                  <c:v>14.31</c:v>
                </c:pt>
                <c:pt idx="91">
                  <c:v>15</c:v>
                </c:pt>
                <c:pt idx="92">
                  <c:v>15.77</c:v>
                </c:pt>
                <c:pt idx="93">
                  <c:v>15.46</c:v>
                </c:pt>
                <c:pt idx="94">
                  <c:v>16.77</c:v>
                </c:pt>
                <c:pt idx="95">
                  <c:v>17.170000000000002</c:v>
                </c:pt>
                <c:pt idx="96">
                  <c:v>17.89</c:v>
                </c:pt>
                <c:pt idx="97">
                  <c:v>17.850000000000001</c:v>
                </c:pt>
                <c:pt idx="98">
                  <c:v>18.399999999999999</c:v>
                </c:pt>
                <c:pt idx="99">
                  <c:v>17.36</c:v>
                </c:pt>
                <c:pt idx="100">
                  <c:v>18.73</c:v>
                </c:pt>
                <c:pt idx="101">
                  <c:v>18.420000000000002</c:v>
                </c:pt>
                <c:pt idx="102">
                  <c:v>18.600000000000001</c:v>
                </c:pt>
                <c:pt idx="103">
                  <c:v>18.2</c:v>
                </c:pt>
                <c:pt idx="104">
                  <c:v>17.75</c:v>
                </c:pt>
                <c:pt idx="105">
                  <c:v>18.98</c:v>
                </c:pt>
                <c:pt idx="106">
                  <c:v>20.02</c:v>
                </c:pt>
                <c:pt idx="107">
                  <c:v>19.7</c:v>
                </c:pt>
                <c:pt idx="108">
                  <c:v>20.02</c:v>
                </c:pt>
                <c:pt idx="109">
                  <c:v>20.61</c:v>
                </c:pt>
                <c:pt idx="110">
                  <c:v>20.2</c:v>
                </c:pt>
                <c:pt idx="111">
                  <c:v>19.68</c:v>
                </c:pt>
                <c:pt idx="112">
                  <c:v>20.74</c:v>
                </c:pt>
                <c:pt idx="113">
                  <c:v>21.58</c:v>
                </c:pt>
                <c:pt idx="114">
                  <c:v>20.329999999999998</c:v>
                </c:pt>
                <c:pt idx="115">
                  <c:v>20.59</c:v>
                </c:pt>
                <c:pt idx="116">
                  <c:v>19.93</c:v>
                </c:pt>
                <c:pt idx="117">
                  <c:v>17.93</c:v>
                </c:pt>
                <c:pt idx="118">
                  <c:v>16.78</c:v>
                </c:pt>
                <c:pt idx="119">
                  <c:v>15.72</c:v>
                </c:pt>
                <c:pt idx="120">
                  <c:v>16.329999999999998</c:v>
                </c:pt>
                <c:pt idx="121">
                  <c:v>15.16</c:v>
                </c:pt>
                <c:pt idx="122">
                  <c:v>15.92</c:v>
                </c:pt>
                <c:pt idx="123">
                  <c:v>15.76</c:v>
                </c:pt>
                <c:pt idx="124">
                  <c:v>14.06</c:v>
                </c:pt>
                <c:pt idx="125">
                  <c:v>13.6</c:v>
                </c:pt>
                <c:pt idx="126">
                  <c:v>12.51</c:v>
                </c:pt>
                <c:pt idx="127">
                  <c:v>13.5</c:v>
                </c:pt>
                <c:pt idx="128">
                  <c:v>12.09</c:v>
                </c:pt>
                <c:pt idx="129">
                  <c:v>11.02</c:v>
                </c:pt>
                <c:pt idx="130">
                  <c:v>10.58</c:v>
                </c:pt>
                <c:pt idx="131">
                  <c:v>11.06</c:v>
                </c:pt>
                <c:pt idx="132">
                  <c:v>10.44</c:v>
                </c:pt>
                <c:pt idx="133">
                  <c:v>10.01</c:v>
                </c:pt>
                <c:pt idx="134">
                  <c:v>11.36</c:v>
                </c:pt>
                <c:pt idx="135">
                  <c:v>11.81</c:v>
                </c:pt>
                <c:pt idx="136">
                  <c:v>11.88</c:v>
                </c:pt>
                <c:pt idx="137">
                  <c:v>10.85</c:v>
                </c:pt>
                <c:pt idx="138">
                  <c:v>10.31</c:v>
                </c:pt>
                <c:pt idx="139">
                  <c:v>9.77</c:v>
                </c:pt>
                <c:pt idx="140">
                  <c:v>9.35</c:v>
                </c:pt>
                <c:pt idx="141">
                  <c:v>8.64</c:v>
                </c:pt>
                <c:pt idx="142">
                  <c:v>8.5399999999999991</c:v>
                </c:pt>
                <c:pt idx="143">
                  <c:v>9.1199999999999992</c:v>
                </c:pt>
                <c:pt idx="144">
                  <c:v>9.1300000000000008</c:v>
                </c:pt>
                <c:pt idx="145">
                  <c:v>9.76</c:v>
                </c:pt>
                <c:pt idx="146">
                  <c:v>9.84</c:v>
                </c:pt>
                <c:pt idx="147">
                  <c:v>9.11</c:v>
                </c:pt>
                <c:pt idx="148">
                  <c:v>10.4</c:v>
                </c:pt>
                <c:pt idx="149">
                  <c:v>9.6300000000000008</c:v>
                </c:pt>
                <c:pt idx="150">
                  <c:v>9.82</c:v>
                </c:pt>
                <c:pt idx="151">
                  <c:v>8.4499999999999993</c:v>
                </c:pt>
                <c:pt idx="152">
                  <c:v>8.6300000000000008</c:v>
                </c:pt>
                <c:pt idx="153">
                  <c:v>8.7200000000000006</c:v>
                </c:pt>
                <c:pt idx="154">
                  <c:v>9.8000000000000007</c:v>
                </c:pt>
                <c:pt idx="155">
                  <c:v>10.17</c:v>
                </c:pt>
                <c:pt idx="156">
                  <c:v>9.27</c:v>
                </c:pt>
                <c:pt idx="157">
                  <c:v>8.89</c:v>
                </c:pt>
                <c:pt idx="158">
                  <c:v>8.5299999999999994</c:v>
                </c:pt>
                <c:pt idx="159">
                  <c:v>9.41</c:v>
                </c:pt>
                <c:pt idx="160">
                  <c:v>8.59</c:v>
                </c:pt>
                <c:pt idx="161">
                  <c:v>7.64</c:v>
                </c:pt>
                <c:pt idx="162">
                  <c:v>7.97</c:v>
                </c:pt>
                <c:pt idx="163">
                  <c:v>8.31</c:v>
                </c:pt>
                <c:pt idx="164">
                  <c:v>7.41</c:v>
                </c:pt>
                <c:pt idx="165">
                  <c:v>7.58</c:v>
                </c:pt>
                <c:pt idx="166">
                  <c:v>8.0399999999999991</c:v>
                </c:pt>
                <c:pt idx="167">
                  <c:v>7.47</c:v>
                </c:pt>
                <c:pt idx="168">
                  <c:v>8.77</c:v>
                </c:pt>
                <c:pt idx="169">
                  <c:v>8.35</c:v>
                </c:pt>
                <c:pt idx="170">
                  <c:v>8.35</c:v>
                </c:pt>
                <c:pt idx="171">
                  <c:v>8.86</c:v>
                </c:pt>
                <c:pt idx="172">
                  <c:v>8.35</c:v>
                </c:pt>
                <c:pt idx="173">
                  <c:v>8.7200000000000006</c:v>
                </c:pt>
                <c:pt idx="174">
                  <c:v>8.3699999999999992</c:v>
                </c:pt>
                <c:pt idx="175">
                  <c:v>8.57</c:v>
                </c:pt>
                <c:pt idx="176">
                  <c:v>8.1199999999999992</c:v>
                </c:pt>
                <c:pt idx="177">
                  <c:v>8.26</c:v>
                </c:pt>
                <c:pt idx="178">
                  <c:v>8.25</c:v>
                </c:pt>
                <c:pt idx="179">
                  <c:v>8.5</c:v>
                </c:pt>
                <c:pt idx="180">
                  <c:v>10.25</c:v>
                </c:pt>
                <c:pt idx="181">
                  <c:v>9.3699999999999992</c:v>
                </c:pt>
                <c:pt idx="182">
                  <c:v>9.18</c:v>
                </c:pt>
                <c:pt idx="183">
                  <c:v>9.2100000000000009</c:v>
                </c:pt>
                <c:pt idx="184">
                  <c:v>9.27</c:v>
                </c:pt>
                <c:pt idx="185">
                  <c:v>8.18</c:v>
                </c:pt>
                <c:pt idx="186">
                  <c:v>8.24</c:v>
                </c:pt>
                <c:pt idx="187">
                  <c:v>8.3000000000000007</c:v>
                </c:pt>
                <c:pt idx="188">
                  <c:v>8.9499999999999993</c:v>
                </c:pt>
                <c:pt idx="189">
                  <c:v>8.7100000000000009</c:v>
                </c:pt>
                <c:pt idx="190">
                  <c:v>8.8800000000000008</c:v>
                </c:pt>
                <c:pt idx="191">
                  <c:v>8.92</c:v>
                </c:pt>
                <c:pt idx="192">
                  <c:v>8.81</c:v>
                </c:pt>
                <c:pt idx="193">
                  <c:v>9.14</c:v>
                </c:pt>
                <c:pt idx="194">
                  <c:v>9.65</c:v>
                </c:pt>
                <c:pt idx="195">
                  <c:v>9.89</c:v>
                </c:pt>
                <c:pt idx="196">
                  <c:v>10.06</c:v>
                </c:pt>
                <c:pt idx="197">
                  <c:v>10.61</c:v>
                </c:pt>
                <c:pt idx="198">
                  <c:v>10.23</c:v>
                </c:pt>
                <c:pt idx="199">
                  <c:v>10.24</c:v>
                </c:pt>
                <c:pt idx="200">
                  <c:v>10.08</c:v>
                </c:pt>
                <c:pt idx="201">
                  <c:v>10.220000000000001</c:v>
                </c:pt>
                <c:pt idx="202">
                  <c:v>10.119999999999999</c:v>
                </c:pt>
                <c:pt idx="203">
                  <c:v>10.86</c:v>
                </c:pt>
                <c:pt idx="204">
                  <c:v>10.36</c:v>
                </c:pt>
                <c:pt idx="205">
                  <c:v>10.67</c:v>
                </c:pt>
                <c:pt idx="206">
                  <c:v>9.24</c:v>
                </c:pt>
                <c:pt idx="207">
                  <c:v>8.9499999999999993</c:v>
                </c:pt>
                <c:pt idx="208">
                  <c:v>9.01</c:v>
                </c:pt>
                <c:pt idx="209">
                  <c:v>9.0299999999999994</c:v>
                </c:pt>
                <c:pt idx="210">
                  <c:v>9.2899999999999991</c:v>
                </c:pt>
                <c:pt idx="211">
                  <c:v>9.1</c:v>
                </c:pt>
                <c:pt idx="212">
                  <c:v>8.89</c:v>
                </c:pt>
                <c:pt idx="213">
                  <c:v>8.91</c:v>
                </c:pt>
                <c:pt idx="214">
                  <c:v>8.89</c:v>
                </c:pt>
                <c:pt idx="215">
                  <c:v>9.1999999999999993</c:v>
                </c:pt>
                <c:pt idx="216">
                  <c:v>8.93</c:v>
                </c:pt>
                <c:pt idx="217">
                  <c:v>8.76</c:v>
                </c:pt>
                <c:pt idx="218">
                  <c:v>8.25</c:v>
                </c:pt>
                <c:pt idx="219">
                  <c:v>8.92</c:v>
                </c:pt>
                <c:pt idx="220">
                  <c:v>9.42</c:v>
                </c:pt>
                <c:pt idx="221">
                  <c:v>9.52</c:v>
                </c:pt>
                <c:pt idx="222">
                  <c:v>9.68</c:v>
                </c:pt>
                <c:pt idx="223">
                  <c:v>10.130000000000001</c:v>
                </c:pt>
                <c:pt idx="224">
                  <c:v>9.9700000000000006</c:v>
                </c:pt>
                <c:pt idx="225">
                  <c:v>10.029999999999999</c:v>
                </c:pt>
                <c:pt idx="226">
                  <c:v>10.130000000000001</c:v>
                </c:pt>
                <c:pt idx="227">
                  <c:v>9.98</c:v>
                </c:pt>
                <c:pt idx="228">
                  <c:v>9.41</c:v>
                </c:pt>
                <c:pt idx="229">
                  <c:v>10.19</c:v>
                </c:pt>
                <c:pt idx="230">
                  <c:v>10.46</c:v>
                </c:pt>
                <c:pt idx="231">
                  <c:v>10.48</c:v>
                </c:pt>
                <c:pt idx="232">
                  <c:v>10.89</c:v>
                </c:pt>
                <c:pt idx="233">
                  <c:v>9.65</c:v>
                </c:pt>
                <c:pt idx="234">
                  <c:v>9.14</c:v>
                </c:pt>
                <c:pt idx="235">
                  <c:v>8.92</c:v>
                </c:pt>
                <c:pt idx="236">
                  <c:v>8.7200000000000006</c:v>
                </c:pt>
                <c:pt idx="237">
                  <c:v>8.2899999999999991</c:v>
                </c:pt>
                <c:pt idx="238">
                  <c:v>8.06</c:v>
                </c:pt>
                <c:pt idx="239">
                  <c:v>8.16</c:v>
                </c:pt>
                <c:pt idx="240">
                  <c:v>8.17</c:v>
                </c:pt>
                <c:pt idx="241">
                  <c:v>8.06</c:v>
                </c:pt>
                <c:pt idx="242">
                  <c:v>8.01</c:v>
                </c:pt>
                <c:pt idx="243">
                  <c:v>7.91</c:v>
                </c:pt>
                <c:pt idx="244">
                  <c:v>8.18</c:v>
                </c:pt>
                <c:pt idx="245">
                  <c:v>7.93</c:v>
                </c:pt>
                <c:pt idx="246">
                  <c:v>7.98</c:v>
                </c:pt>
                <c:pt idx="247">
                  <c:v>8.43</c:v>
                </c:pt>
                <c:pt idx="248">
                  <c:v>8.25</c:v>
                </c:pt>
                <c:pt idx="249">
                  <c:v>8.01</c:v>
                </c:pt>
                <c:pt idx="250">
                  <c:v>8.07</c:v>
                </c:pt>
                <c:pt idx="251">
                  <c:v>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C-4F3A-9E72-A9C23E7C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smooth val="0"/>
        <c:axId val="1800055552"/>
        <c:axId val="1800058432"/>
      </c:lineChart>
      <c:dateAx>
        <c:axId val="1800055552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00058432"/>
        <c:crosses val="autoZero"/>
        <c:auto val="1"/>
        <c:lblOffset val="100"/>
        <c:baseTimeUnit val="days"/>
      </c:dateAx>
      <c:valAx>
        <c:axId val="1800058432"/>
        <c:scaling>
          <c:orientation val="minMax"/>
          <c:max val="22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0005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Sales %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'Surprise &amp; Guidance'!$D$3:$D$26</c:f>
              <c:strCache>
                <c:ptCount val="24"/>
                <c:pt idx="0">
                  <c:v>20 Q1</c:v>
                </c:pt>
                <c:pt idx="1">
                  <c:v>20 Q2</c:v>
                </c:pt>
                <c:pt idx="2">
                  <c:v>20 Q3</c:v>
                </c:pt>
                <c:pt idx="3">
                  <c:v>20 Q4</c:v>
                </c:pt>
                <c:pt idx="4">
                  <c:v>FY 21</c:v>
                </c:pt>
                <c:pt idx="5">
                  <c:v>21 Q1</c:v>
                </c:pt>
                <c:pt idx="6">
                  <c:v>21 Q2</c:v>
                </c:pt>
                <c:pt idx="7">
                  <c:v>21 Q3</c:v>
                </c:pt>
                <c:pt idx="8">
                  <c:v>21 Q4</c:v>
                </c:pt>
                <c:pt idx="9">
                  <c:v>FY 22</c:v>
                </c:pt>
                <c:pt idx="10">
                  <c:v>22 Q1</c:v>
                </c:pt>
                <c:pt idx="11">
                  <c:v>22 Q2</c:v>
                </c:pt>
                <c:pt idx="12">
                  <c:v>22 Q3</c:v>
                </c:pt>
                <c:pt idx="13">
                  <c:v>22 Q4</c:v>
                </c:pt>
                <c:pt idx="14">
                  <c:v>FY 23</c:v>
                </c:pt>
                <c:pt idx="15">
                  <c:v>23 Q1</c:v>
                </c:pt>
                <c:pt idx="16">
                  <c:v>23 Q2</c:v>
                </c:pt>
                <c:pt idx="17">
                  <c:v>23 Q3</c:v>
                </c:pt>
                <c:pt idx="18">
                  <c:v>23 Q4</c:v>
                </c:pt>
                <c:pt idx="19">
                  <c:v>FY 24</c:v>
                </c:pt>
                <c:pt idx="20">
                  <c:v>24 Q1</c:v>
                </c:pt>
                <c:pt idx="21">
                  <c:v>24 Q2</c:v>
                </c:pt>
                <c:pt idx="22">
                  <c:v>24 Q3</c:v>
                </c:pt>
                <c:pt idx="23">
                  <c:v>24 Q4</c:v>
                </c:pt>
              </c:strCache>
            </c:strRef>
          </c:cat>
          <c:val>
            <c:numRef>
              <c:f>'Surprise &amp; Guidance'!$E$3:$E$26</c:f>
              <c:numCache>
                <c:formatCode>General</c:formatCode>
                <c:ptCount val="24"/>
                <c:pt idx="0">
                  <c:v>24.769653000000002</c:v>
                </c:pt>
                <c:pt idx="1">
                  <c:v>26.981860000000001</c:v>
                </c:pt>
                <c:pt idx="2">
                  <c:v>24.943764000000002</c:v>
                </c:pt>
                <c:pt idx="3">
                  <c:v>29.620031000000001</c:v>
                </c:pt>
                <c:pt idx="4">
                  <c:v>28.89</c:v>
                </c:pt>
                <c:pt idx="5">
                  <c:v>26.893507</c:v>
                </c:pt>
                <c:pt idx="6">
                  <c:v>30.304993</c:v>
                </c:pt>
                <c:pt idx="7">
                  <c:v>27.643784</c:v>
                </c:pt>
                <c:pt idx="8">
                  <c:v>30.500672999999999</c:v>
                </c:pt>
                <c:pt idx="9">
                  <c:v>32.119999999999997</c:v>
                </c:pt>
                <c:pt idx="10">
                  <c:v>34.874096000000002</c:v>
                </c:pt>
                <c:pt idx="11">
                  <c:v>34.266196999999998</c:v>
                </c:pt>
                <c:pt idx="12">
                  <c:v>31.630141999999999</c:v>
                </c:pt>
                <c:pt idx="13">
                  <c:v>28.539373000000001</c:v>
                </c:pt>
                <c:pt idx="14">
                  <c:v>24.65</c:v>
                </c:pt>
                <c:pt idx="15">
                  <c:v>27.430630000000001</c:v>
                </c:pt>
                <c:pt idx="16">
                  <c:v>23.402273000000001</c:v>
                </c:pt>
                <c:pt idx="17">
                  <c:v>23.545677000000001</c:v>
                </c:pt>
                <c:pt idx="18">
                  <c:v>24.502644</c:v>
                </c:pt>
                <c:pt idx="19" formatCode="_(* #,##0.00_);_(* \(#,##0.00\);_(* &quot;-&quot;??_);_(@_)">
                  <c:v>23.48</c:v>
                </c:pt>
                <c:pt idx="20">
                  <c:v>24.549050000000001</c:v>
                </c:pt>
                <c:pt idx="21">
                  <c:v>25.910233999999999</c:v>
                </c:pt>
                <c:pt idx="22">
                  <c:v>22.739502000000002</c:v>
                </c:pt>
                <c:pt idx="23">
                  <c:v>21.105967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0-4A67-BAD9-EC9133CFC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3709471"/>
        <c:axId val="1643711391"/>
      </c:barChart>
      <c:catAx>
        <c:axId val="164370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3711391"/>
        <c:crosses val="autoZero"/>
        <c:auto val="1"/>
        <c:lblAlgn val="ctr"/>
        <c:lblOffset val="100"/>
        <c:noMultiLvlLbl val="0"/>
      </c:catAx>
      <c:valAx>
        <c:axId val="1643711391"/>
        <c:scaling>
          <c:orientation val="minMax"/>
          <c:max val="3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3709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0</xdr:row>
      <xdr:rowOff>0</xdr:rowOff>
    </xdr:from>
    <xdr:to>
      <xdr:col>15</xdr:col>
      <xdr:colOff>12700</xdr:colOff>
      <xdr:row>21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E33974-7062-4C26-BA82-FCF73BF9D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14</xdr:col>
      <xdr:colOff>603250</xdr:colOff>
      <xdr:row>42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154D26-71D7-40C0-9799-9C808EBEC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95250</xdr:rowOff>
    </xdr:from>
    <xdr:to>
      <xdr:col>14</xdr:col>
      <xdr:colOff>412750</xdr:colOff>
      <xdr:row>59</xdr:row>
      <xdr:rowOff>139700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CDF483-71C7-4883-9E3D-6A3F06B6E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D5ACC38-74B9-4F12-B22B-611C8A0CD509}">
  <we:reference id="wa200001456" version="2.1.0.0" store="en-US" storeType="OMEX"/>
  <we:alternateReferences>
    <we:reference id="wa200001456" version="2.1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FDS</we:customFunctionIds>
        <we:customFunctionIds>FDSN</we:customFunctionIds>
        <we:customFunctionIds>FDSZ</we:customFunctionIds>
        <we:customFunctionIds>FDSB</we:customFunctionIds>
        <we:customFunctionIds>FDSC</we:customFunctionIds>
        <we:customFunctionIds>FDSR</we:customFunctionIds>
        <we:customFunctionIds>FDSRN</we:customFunctionIds>
        <we:customFunctionIds>FDSRZ</we:customFunctionIds>
        <we:customFunctionIds>FDSRB</we:customFunctionIds>
        <we:customFunctionIds>FDSRC</we:customFunctionIds>
        <we:customFunctionIds>FDSLIVE</we:customFunctionIds>
      </we:customFunctionIdList>
    </a:ext>
  </we:extLst>
</we:webextension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apps.factset.com/viewer/?_app_id=central_doc_viewer&amp;_dd2=%26f%3Dsld%26c%3Dtrue%26os%3D103403%26oe%3D103408&amp;_doc_docfn=U2FsdGVkX1/YnrohXbpvqriiin++cAlLC/06nc1cRSYnX5GBLGgRmzrmcIjVc22yFBhz7avSNc5GpUxNdrfUruGkxDgRqlMDinJZSHLKRn8=&amp;center_on_screen=true&amp;float_window=true&amp;height=800&amp;positioning_strategy=center_on_screen&amp;width=950" TargetMode="External"/><Relationship Id="rId299" Type="http://schemas.openxmlformats.org/officeDocument/2006/relationships/hyperlink" Target="https://my.apps.factset.com/viewer/?_app_id=central_doc_viewer&amp;_dd2=%26f%3Dsld%26c%3Dtrue%26os%3D123560%26oe%3D123566&amp;_doc_docfn=U2FsdGVkX18TCLwnKidUogdXd/N0JMp+BCTF8oPdQwqmBC45etSmlJTyzlJ4IHxD6TiqjQABk8YXou55YY+lB1+8TCCfM84DhcQYxYwrMs0=&amp;center_on_screen=true&amp;float_window=true&amp;height=800&amp;positioning_strategy=center_on_screen&amp;width=950" TargetMode="External"/><Relationship Id="rId21" Type="http://schemas.openxmlformats.org/officeDocument/2006/relationships/hyperlink" Target="https://my.apps.factset.com/viewer/?_app_id=central_doc_viewer&amp;_dd2=%26f%3Dsld%26c%3Dtrue%26os%3D104863%26oe%3D104869&amp;_doc_docfn=U2FsdGVkX18XPErW7SlmR+YSiAz0X/8CAfObtu9Y89jSGsKmqayrM2bQzwtE0dpuV/6mQhL0I1ABPV9qJJA6yU7dOETgGIc6oGTN/BWYlEI=&amp;center_on_screen=true&amp;float_window=true&amp;height=800&amp;positioning_strategy=center_on_screen&amp;width=950" TargetMode="External"/><Relationship Id="rId63" Type="http://schemas.openxmlformats.org/officeDocument/2006/relationships/hyperlink" Target="https://my.apps.factset.com/viewer/?_app_id=central_doc_viewer&amp;_dd2=%26f%3Dsld%26c%3Dtrue%26os%3D94444%26oe%3D94451&amp;_doc_docfn=U2FsdGVkX1/qjEzgu1abdi6IFWouzwLQfuNRiJvcAdLot4qafF2tpCrDNKpyARccV+NBuoREhIZYyDWMvo5pucEGYMOQ2Kq51oELNMwFfxI=&amp;center_on_screen=true&amp;float_window=true&amp;height=800&amp;positioning_strategy=center_on_screen&amp;width=950" TargetMode="External"/><Relationship Id="rId159" Type="http://schemas.openxmlformats.org/officeDocument/2006/relationships/hyperlink" Target="https://my.apps.factset.com/viewer/?_app_id=central_doc_viewer&amp;_dd2=%26f%3Dsld%26c%3Dtrue%26os%3D101955%26oe%3D101962&amp;_doc_docfn=U2FsdGVkX1+wQMU1fv8qWEHgsu/1XfccgqtSzv2qW/oSMZ7tcY7sOedoi8O3K2xebXKlL5EAwDXif50Q17GJn6qt2zbb4cYTifeWK/Ug2lo=&amp;center_on_screen=true&amp;float_window=true&amp;height=800&amp;positioning_strategy=center_on_screen&amp;width=950" TargetMode="External"/><Relationship Id="rId170" Type="http://schemas.openxmlformats.org/officeDocument/2006/relationships/hyperlink" Target="https://my.apps.factset.com/viewer/?_app_id=central_doc_viewer&amp;_dd2=%26f%3Dsld%26c%3Dtrue%26os%3D112954%26oe%3D112963&amp;_doc_docfn=U2FsdGVkX19kl4iwUQU+aUY2ZRiPBJOQ+1eVJjyMcp2ni6Wpz5/WJ9L39bB0yWwOTOg4l9Qs1rhzhu2VWW+ddmVPIIhUqGG/9c6GcF5VHbM=&amp;center_on_screen=true&amp;float_window=true&amp;height=800&amp;positioning_strategy=center_on_screen&amp;width=950" TargetMode="External"/><Relationship Id="rId226" Type="http://schemas.openxmlformats.org/officeDocument/2006/relationships/hyperlink" Target="https://my.apps.factset.com/viewer/?_app_id=central_doc_viewer&amp;_dd2=%26f%3Dsld%26c%3Dtrue%26os%3D110981%26oe%3D110987&amp;_doc_docfn=U2FsdGVkX1/GPaE6hZ0PFIyfQfpWcgQePd6lTc3Z992Z4Vm4gfBmziDXUDU0dvxsKfvkNaKzc40QVbe8rz+RMPn3BHUz4yAkvS+fNW2M4sA=&amp;center_on_screen=true&amp;float_window=true&amp;height=800&amp;positioning_strategy=center_on_screen&amp;width=950" TargetMode="External"/><Relationship Id="rId268" Type="http://schemas.openxmlformats.org/officeDocument/2006/relationships/hyperlink" Target="https://my.apps.factset.com/viewer/?_app_id=central_doc_viewer&amp;_dd2=%26f%3Dsld%26c%3Dtrue%26os%3D119912%26oe%3D119923&amp;_doc_docfn=U2FsdGVkX1+ZO4ZaPzobGnr51SrEIxGVZg7yU2+ZQe4q5+8057t8fxoCrbLxe1HA0ua0RXY+jeQKn9561OI59SKXqrJfxUIQ/+f5jFB/1R8=&amp;center_on_screen=true&amp;float_window=true&amp;height=800&amp;positioning_strategy=center_on_screen&amp;width=950" TargetMode="External"/><Relationship Id="rId32" Type="http://schemas.openxmlformats.org/officeDocument/2006/relationships/hyperlink" Target="https://my.apps.factset.com/viewer/?_app_id=central_doc_viewer&amp;_dd2=%26f%3Dsld%26c%3Dtrue%26os%3D105168%26oe%3D105174&amp;_doc_docfn=U2FsdGVkX1/CC/5FQcd/WjVmfCeDu6FkTu3e2ipzafPCnWz8BYTS0xxMbrjXg5faZW7KkCXg7FQs608FcgXxsA==&amp;center_on_screen=true&amp;float_window=true&amp;height=800&amp;positioning_strategy=center_on_screen&amp;width=950" TargetMode="External"/><Relationship Id="rId74" Type="http://schemas.openxmlformats.org/officeDocument/2006/relationships/hyperlink" Target="https://my.apps.factset.com/viewer/?_app_id=central_doc_viewer&amp;_dd2=%26f%3Dsld%26c%3Dtrue%26os%3D95909%26oe%3D95915&amp;_doc_docfn=U2FsdGVkX18CvwZJDfzeG8ltc2KR+9RE/cFs+evuiLQbFFpQMVp5nr2qlj0Tomj+8if1WMFAKRzMBeB4oZzroTYZvQPJuSe3pdiQNEBpa+I=&amp;center_on_screen=true&amp;float_window=true&amp;height=800&amp;positioning_strategy=center_on_screen&amp;width=950" TargetMode="External"/><Relationship Id="rId128" Type="http://schemas.openxmlformats.org/officeDocument/2006/relationships/hyperlink" Target="https://my.apps.factset.com/viewer/?_app_id=central_doc_viewer&amp;_dd2=%26f%3Dsld%26c%3Dtrue%26os%3D104150%26oe%3D104156&amp;_doc_docfn=U2FsdGVkX19zH1rsFb5L3CZNaMAibcj5ZTwXYMCsAIVnGR/q5Mom84cXTUap+KJwSvG/e4ybhrCU+3ipAEI18iP53RLSNvgTt2HIGbKu24I=&amp;center_on_screen=true&amp;float_window=true&amp;height=800&amp;positioning_strategy=center_on_screen&amp;width=950" TargetMode="External"/><Relationship Id="rId5" Type="http://schemas.openxmlformats.org/officeDocument/2006/relationships/hyperlink" Target="https://my.apps.factset.com/viewer/?_app_id=central_doc_viewer&amp;_dd2=%26f%3Dsld%26c%3Dtrue%26os%3D90878%26oe%3D90887&amp;_doc_docfn=U2FsdGVkX181KT41re9yKMZyeF5O4L0MxtITSUEQ3YBheb2nTrNFxXj2YIHuP2AumxeDjy7OUNC08ypRl7QwjPhkN+iakDCOEYagByHzh3E=&amp;center_on_screen=true&amp;float_window=true&amp;height=800&amp;positioning_strategy=center_on_screen&amp;width=950" TargetMode="External"/><Relationship Id="rId181" Type="http://schemas.openxmlformats.org/officeDocument/2006/relationships/hyperlink" Target="https://my.apps.factset.com/viewer/?_app_id=central_doc_viewer&amp;_dd2=%26f%3Dsld%26c%3Dtrue%26os%3D121393%26oe%3D121402&amp;_doc_docfn=U2FsdGVkX1/WZaMoZiRzv22vj8RdRxWFXPu3+WrTmf3QozpIyGoQ/d4IuifatVWlEb585UvZab/N4qgCyHOjgS2jhblB1StkklI6JmiJ4hA=&amp;center_on_screen=true&amp;float_window=true&amp;height=800&amp;positioning_strategy=center_on_screen&amp;width=950" TargetMode="External"/><Relationship Id="rId237" Type="http://schemas.openxmlformats.org/officeDocument/2006/relationships/hyperlink" Target="https://my.apps.factset.com/viewer/?_app_id=central_doc_viewer&amp;_dd2=%26f%3Dsld%26c%3Dtrue%26os%3D160955%26oe%3D160961&amp;_doc_docfn=U2FsdGVkX19/5M1+tRgBZ8cl9e5lvCJpvG0O2otWvA282zlSYtirXLtO0p9icy6or9NFiTIm38z04b++o5bLlyQpIdvzHxMaGyVEqaZ5D0E=&amp;center_on_screen=true&amp;float_window=true&amp;height=800&amp;positioning_strategy=center_on_screen&amp;width=950" TargetMode="External"/><Relationship Id="rId279" Type="http://schemas.openxmlformats.org/officeDocument/2006/relationships/hyperlink" Target="https://my.apps.factset.com/viewer/?_app_id=central_doc_viewer&amp;_dd2=%26f%3Dsld%26c%3Dtrue%26os%3D123961%26oe%3D123968&amp;_doc_docfn=U2FsdGVkX19C192Ga0NXDUmSMsw0Ry2JtCjdKIm2i7JszRhiYVnkroEWc3bnZoQPOHU9I0oF+DFESI884Dv/tQ4lMR9xRp1244cRWABF3QM=&amp;center_on_screen=true&amp;float_window=true&amp;height=800&amp;positioning_strategy=center_on_screen&amp;width=950" TargetMode="External"/><Relationship Id="rId43" Type="http://schemas.openxmlformats.org/officeDocument/2006/relationships/hyperlink" Target="https://my.apps.factset.com/viewer/?_app_id=central_doc_viewer&amp;_dd2=%26f%3Dsld%26c%3Dtrue%26os%3D117460%26oe%3D117468&amp;_doc_docfn=U2FsdGVkX1+SwR0s7BBpK1Lsy9eQrOolKTyoA2tBYjJq3Pw7YWk5lDJHuxjGrFFEATJyzdsFoqNr9a89l3L3lbWZyKq4VLSwcYUyRkfSR0M=&amp;center_on_screen=true&amp;float_window=true&amp;height=800&amp;positioning_strategy=center_on_screen&amp;width=950" TargetMode="External"/><Relationship Id="rId139" Type="http://schemas.openxmlformats.org/officeDocument/2006/relationships/hyperlink" Target="https://my.apps.factset.com/viewer/?_app_id=central_doc_viewer&amp;_dd2=%26f%3Dsld%26c%3Dtrue%26os%3D99492%26oe%3D99499&amp;_doc_docfn=U2FsdGVkX1+/RTZmxOAEXH15x27R5o+ZONbbYQUhGfTQeWMwto5HzAY8bzkJnDxSs4BYBZBvnTctDK/8RTZ3PiqjeXIIoYPhjpqi4T92diw=&amp;center_on_screen=true&amp;float_window=true&amp;height=800&amp;positioning_strategy=center_on_screen&amp;width=950" TargetMode="External"/><Relationship Id="rId290" Type="http://schemas.openxmlformats.org/officeDocument/2006/relationships/hyperlink" Target="https://my.apps.factset.com/viewer/?_app_id=central_doc_viewer&amp;_dd2=%26f%3Dsld%26c%3Dtrue%26os%3D115118%26oe%3D115125&amp;_doc_docfn=U2FsdGVkX1+WF9g3hTw4fKe8RW99x2VJ6+hplz41VAu6bi4tHI4ft7K+QWKh0Ygp13xxUVEy3Qz4lDy4ybB4Dr19+DUJrsQk6+EN8AAqcAE=&amp;center_on_screen=true&amp;float_window=true&amp;height=800&amp;positioning_strategy=center_on_screen&amp;width=950" TargetMode="External"/><Relationship Id="rId85" Type="http://schemas.openxmlformats.org/officeDocument/2006/relationships/hyperlink" Target="https://my.apps.factset.com/viewer/?_app_id=central_doc_viewer&amp;_dd2=%26f%3Dsld%26c%3Dtrue%26os%3D93994%26oe%3D94001&amp;_doc_docfn=U2FsdGVkX18ra+12VunN7nn3MN/1yLy97nX/0IVo/2kIwCyawDIrntsGeq8F8m80z+VUgjVxmDveaiRp2zZ5v3yqMcGgZHfPLXxc6oTxc1Y=&amp;center_on_screen=true&amp;float_window=true&amp;height=800&amp;positioning_strategy=center_on_screen&amp;width=950" TargetMode="External"/><Relationship Id="rId150" Type="http://schemas.openxmlformats.org/officeDocument/2006/relationships/hyperlink" Target="https://my.apps.factset.com/viewer/?_app_id=central_doc_viewer&amp;_dd2=%26f%3Dsld%26c%3Dtrue%26os%3D139316%26oe%3D139320&amp;_doc_docfn=U2FsdGVkX1981+MZRNT06vOp+k8zUA3Ix0/S0VDTZearJbfx9TpOGYm3WcQEkuGIs7SMwgU1Ym0+P9Qw768vaw==&amp;center_on_screen=true&amp;float_window=true&amp;height=800&amp;positioning_strategy=center_on_screen&amp;width=950" TargetMode="External"/><Relationship Id="rId192" Type="http://schemas.openxmlformats.org/officeDocument/2006/relationships/hyperlink" Target="https://my.apps.factset.com/viewer/?_app_id=central_doc_viewer&amp;_dd2=%26f%3Dsld%26c%3Dtrue%26os%3D176572%26oe%3D176578&amp;_doc_docfn=U2FsdGVkX1//TVA2E3T360K+5PSt7iJa4sBlwnPMzeP3EW6bb6tv/UcHBMCwLRL3vtX9Vmndnfz+RekZC68r2fSa76yTYYq/Djb0NDF54jo=&amp;center_on_screen=true&amp;float_window=true&amp;height=800&amp;positioning_strategy=center_on_screen&amp;width=950" TargetMode="External"/><Relationship Id="rId206" Type="http://schemas.openxmlformats.org/officeDocument/2006/relationships/hyperlink" Target="https://my.apps.factset.com/viewer/?_app_id=central_doc_viewer&amp;_dd2=%26f%3Dsld%26c%3Dtrue%26os%3D128297%26oe%3D128303&amp;_doc_docfn=U2FsdGVkX1/KWVo6D0xd1Uv2DuyDVeMLBb6fZvfFbIjp4xbzkREa34d2JkRJJxNQOvLHRB0dpc6mWI4x082xDMEdC4XV+0zEXeZ9lpxuYWU=&amp;center_on_screen=true&amp;float_window=true&amp;height=800&amp;positioning_strategy=center_on_screen&amp;width=950" TargetMode="External"/><Relationship Id="rId248" Type="http://schemas.openxmlformats.org/officeDocument/2006/relationships/hyperlink" Target="https://my.apps.factset.com/viewer/?_app_id=central_doc_viewer&amp;_dd2=%26f%3Dsld%26c%3Dtrue%26os%3D116859%26oe%3D116867&amp;_doc_docfn=U2FsdGVkX18uQmyTW+sY/iFkFk6U+ZAyt+Rk/dAMqJvNLeMucYfNMgyLRqm/blpqn9wuomOa6j3rG+MUsbTCefsn8aucLkrDxhvmRKMBGPE=&amp;center_on_screen=true&amp;float_window=true&amp;height=800&amp;positioning_strategy=center_on_screen&amp;width=950" TargetMode="External"/><Relationship Id="rId12" Type="http://schemas.openxmlformats.org/officeDocument/2006/relationships/hyperlink" Target="https://my.apps.factset.com/viewer/?_app_id=central_doc_viewer&amp;_dd2=%26f%3Dsld%26c%3Dtrue%26os%3D91637%26oe%3D91644&amp;_doc_docfn=U2FsdGVkX18MvTcNBJ1tuygoIrRF29ZxgwHnIGOuQedw5oqEnHsAyPo8TX5IrbYs8Ci3FX+1QmSgb+QBeXJGfQ==&amp;center_on_screen=true&amp;float_window=true&amp;height=800&amp;positioning_strategy=center_on_screen&amp;width=950" TargetMode="External"/><Relationship Id="rId108" Type="http://schemas.openxmlformats.org/officeDocument/2006/relationships/hyperlink" Target="https://my.apps.factset.com/viewer/?_app_id=central_doc_viewer&amp;_dd2=%26f%3Dsld%26c%3Dtrue%26os%3D102431%26oe%3D102436&amp;_doc_docfn=U2FsdGVkX18tXkYOqH80k1aCPenrNWfAQGeBlzaH9PXDXXdfUY8Kxp8K6aM6SLIUwOHC+WSrE3xy9AanPt9ynbapfmPiGl6RSqhjl3yFMsE=&amp;center_on_screen=true&amp;float_window=true&amp;height=800&amp;positioning_strategy=center_on_screen&amp;width=950" TargetMode="External"/><Relationship Id="rId54" Type="http://schemas.openxmlformats.org/officeDocument/2006/relationships/hyperlink" Target="https://my.apps.factset.com/viewer/?_app_id=central_doc_viewer&amp;_dd2=%26f%3Dsld%26c%3Dtrue%26os%3D92567%26oe%3D92572&amp;_doc_docfn=U2FsdGVkX19fJ1X79z+PdlcQgcMvVqMy16LbMup99D9wUsUNuPk04rcMXPQuSo3hEIgL2G0r+ZcNKic6Dqrfb2G2HFlRx5BBGmFWRTlDw9c=&amp;center_on_screen=true&amp;float_window=true&amp;height=800&amp;positioning_strategy=center_on_screen&amp;width=950" TargetMode="External"/><Relationship Id="rId75" Type="http://schemas.openxmlformats.org/officeDocument/2006/relationships/hyperlink" Target="https://my.apps.factset.com/viewer/?_app_id=central_doc_viewer&amp;_dd2=%26f%3Dsld%26c%3Dtrue%26os%3D95930%26oe%3D95936&amp;_doc_docfn=U2FsdGVkX19I5FFGoU+wDuuso3DR3+lEP6yaWOROg7smpTXuYFz7uXO+rlZTP0xGK9DG4UABPdQ7FeOW32SXXZxbsgMAhEZITgDBhI+TBTE=&amp;center_on_screen=true&amp;float_window=true&amp;height=800&amp;positioning_strategy=center_on_screen&amp;width=950" TargetMode="External"/><Relationship Id="rId96" Type="http://schemas.openxmlformats.org/officeDocument/2006/relationships/hyperlink" Target="https://my.apps.factset.com/viewer/?_app_id=central_doc_viewer&amp;_dd2=%26f%3Dsld%26c%3Dtrue%26os%3D98533%26oe%3D98538&amp;_doc_docfn=U2FsdGVkX1/5I66ChvcbZXsmkaE4Spp4gjODx1porf1y0zsgpXlZaWOZVYqg8rIrFbiTKGRN7X5y1UWcmVMI80uVaqql5y2reOO+nKrr3aE=&amp;center_on_screen=true&amp;float_window=true&amp;height=800&amp;positioning_strategy=center_on_screen&amp;width=950" TargetMode="External"/><Relationship Id="rId140" Type="http://schemas.openxmlformats.org/officeDocument/2006/relationships/hyperlink" Target="https://my.apps.factset.com/viewer/?_app_id=central_doc_viewer&amp;_dd2=%26f%3Dsld%26c%3Dtrue%26os%3D106348%26oe%3D106356&amp;_doc_docfn=U2FsdGVkX18Xfr6+tc7WnVUOaH/t1A40Fu2cEVB9wBmejfmvZoYnQxrX4T3kYE9ihBx9tW2kex8RfTi54cOY929wlokiB8ve1gefl0uRZK8=&amp;center_on_screen=true&amp;float_window=true&amp;height=800&amp;positioning_strategy=center_on_screen&amp;width=950" TargetMode="External"/><Relationship Id="rId161" Type="http://schemas.openxmlformats.org/officeDocument/2006/relationships/hyperlink" Target="https://my.apps.factset.com/viewer/?_app_id=central_doc_viewer&amp;_dd2=%26f%3Dsld%26c%3Dtrue%26os%3D110798%26oe%3D110805&amp;_doc_docfn=U2FsdGVkX18vvjWb7FAhDwJ1A5nRd4iTRxd5KAJbOGsdj28yp3mtEb1Y9O858fywjLMGYpvbBQevjCuu7jQLAOXHyv39Hioze1qNQ7d60hU=&amp;center_on_screen=true&amp;float_window=true&amp;height=800&amp;positioning_strategy=center_on_screen&amp;width=950" TargetMode="External"/><Relationship Id="rId182" Type="http://schemas.openxmlformats.org/officeDocument/2006/relationships/hyperlink" Target="https://my.apps.factset.com/viewer/?_app_id=central_doc_viewer&amp;_dd2=%26f%3Dsld%26c%3Dtrue%26os%3D123150%26oe%3D123156&amp;_doc_docfn=U2FsdGVkX19dI7aIZMpuA5b3Q5XZY3cnAEzjucTOz1ty2KRbbQ+x5+682D/VGDIKstVCluFhyf/lIRbaeHc+W10oQrjOATx5za172Z+Yons=&amp;center_on_screen=true&amp;float_window=true&amp;height=800&amp;positioning_strategy=center_on_screen&amp;width=950" TargetMode="External"/><Relationship Id="rId217" Type="http://schemas.openxmlformats.org/officeDocument/2006/relationships/hyperlink" Target="https://my.apps.factset.com/viewer/?_app_id=central_doc_viewer&amp;_dd2=%26f%3Dsld%26c%3Dtrue%26os%3D157688%26oe%3D157695&amp;_doc_docfn=U2FsdGVkX1+oq/Ara/X5XlMkMPHbGBQM5Tjkf9i5ZMyBXRlHJymHGKA4f3fHMVFPNnmBJQ8vaCPapMOUcWDFMrF26nxst+S9sQoWJjHbrGE=&amp;center_on_screen=true&amp;float_window=true&amp;height=800&amp;positioning_strategy=center_on_screen&amp;width=950" TargetMode="External"/><Relationship Id="rId6" Type="http://schemas.openxmlformats.org/officeDocument/2006/relationships/hyperlink" Target="https://my.apps.factset.com/viewer/?_app_id=central_doc_viewer&amp;_dd2=%26f%3Dsld%26c%3Dtrue%26os%3D91146%26oe%3D91155&amp;_doc_docfn=U2FsdGVkX1955zg1aGyny6OKmvMgA+vLb4xE19G2Kd3CMm7CWy6dqw6Uwmelxouf5jvXIBHE49hPFWUL2CysVINiRhXmP0fF8a8rIi/nD/k=&amp;center_on_screen=true&amp;float_window=true&amp;height=800&amp;positioning_strategy=center_on_screen&amp;width=950" TargetMode="External"/><Relationship Id="rId238" Type="http://schemas.openxmlformats.org/officeDocument/2006/relationships/hyperlink" Target="https://my.apps.factset.com/viewer/?_app_id=central_doc_viewer&amp;_dd2=%26f%3Dsld%26c%3Dtrue%26os%3D113974%26oe%3D113980&amp;_doc_docfn=U2FsdGVkX193WdRyZURkCNqM/300RKnPWeVJ+I4dKwEVElQJmRwLyzNlsI2AttQ1iKW5TgiEJC3reICsKTwSOEP72ie4JwpyJU197y/6BEc=&amp;center_on_screen=true&amp;float_window=true&amp;height=800&amp;positioning_strategy=center_on_screen&amp;width=950" TargetMode="External"/><Relationship Id="rId259" Type="http://schemas.openxmlformats.org/officeDocument/2006/relationships/hyperlink" Target="https://my.apps.factset.com/viewer/?_app_id=central_doc_viewer&amp;_dd2=%26f%3Dsld%26c%3Dtrue%26os%3D118740%26oe%3D118746&amp;_doc_docfn=U2FsdGVkX19AqUGjScpMX7LFCQahJ+delfPGZEJ1WsP2ber5GP4cRfDysJjzWtcSFLU0VIU8Ikgp36WEL793tyhgCAcKAroDoHNguYzowqI=&amp;center_on_screen=true&amp;float_window=true&amp;height=800&amp;positioning_strategy=center_on_screen&amp;width=950" TargetMode="External"/><Relationship Id="rId23" Type="http://schemas.openxmlformats.org/officeDocument/2006/relationships/hyperlink" Target="https://my.apps.factset.com/viewer/?_app_id=central_doc_viewer&amp;_dd2=%26f%3Dsld%26c%3Dtrue%26os%3D115794%26oe%3D115800&amp;_doc_docfn=U2FsdGVkX19DjnFas9QlPH39YUafcffvJ+O0iUAQyCs8UPdjSx8yfYGiwL/dfK74PFLheVPYflF5ddFn4rD21CWfJXX5pdxCdZvzTbZERAw=&amp;center_on_screen=true&amp;float_window=true&amp;height=800&amp;positioning_strategy=center_on_screen&amp;width=950" TargetMode="External"/><Relationship Id="rId119" Type="http://schemas.openxmlformats.org/officeDocument/2006/relationships/hyperlink" Target="https://my.apps.factset.com/viewer/?_app_id=central_doc_viewer&amp;_dd2=%26f%3Dsld%26c%3Dtrue%26os%3D97649%26oe%3D97652&amp;_doc_docfn=U2FsdGVkX1/eJwz6y64f6nnvg9nu3SHsuGJfgQTXmDMdeGnrOpq80szd/BdGSIUs61j6z48ltzZMDmocCF1RFE17RHYGKWCcxiTp1W5kJVA=&amp;center_on_screen=true&amp;float_window=true&amp;height=800&amp;positioning_strategy=center_on_screen&amp;width=950" TargetMode="External"/><Relationship Id="rId270" Type="http://schemas.openxmlformats.org/officeDocument/2006/relationships/hyperlink" Target="https://my.apps.factset.com/viewer/?_app_id=central_doc_viewer&amp;_dd2=%26f%3Dsld%26c%3Dtrue%26os%3D1721228%26oe%3D1721232&amp;_doc_docfn=U2FsdGVkX19RSa51YAoIPndQJID4mZ72MpHZAtHFf2pS7DVw/WQv57PrwepS/CPYFNa6nMt2gdF7gB8waMmCB/ZQ/4y/3tsond/rHaD7lc8=&amp;center_on_screen=true&amp;float_window=true&amp;height=800&amp;positioning_strategy=center_on_screen&amp;width=950" TargetMode="External"/><Relationship Id="rId291" Type="http://schemas.openxmlformats.org/officeDocument/2006/relationships/hyperlink" Target="https://my.apps.factset.com/viewer/?_app_id=central_doc_viewer&amp;_dd2=%26f%3Dsld%26c%3Dtrue%26os%3D115862%26oe%3D115869&amp;_doc_docfn=U2FsdGVkX19R4c3dx3BYqxxX9nrW5g2mhqdScQdZS30p2GvRaW7x7K3/8JFMQOwJrVArvXk7Cz+CPaFZioA5bE2P8CL7KUVGInIkvHFRW9w=&amp;center_on_screen=true&amp;float_window=true&amp;height=800&amp;positioning_strategy=center_on_screen&amp;width=950" TargetMode="External"/><Relationship Id="rId44" Type="http://schemas.openxmlformats.org/officeDocument/2006/relationships/hyperlink" Target="https://my.apps.factset.com/viewer/?_app_id=central_doc_viewer&amp;_dd2=%26f%3Dsld%26c%3Dtrue%26os%3D101284%26oe%3D101290&amp;_doc_docfn=U2FsdGVkX1/ofSx0TdWr/5APLMhhduCWd+SaSnwr3ShUOv0YgnrQE9ea0iJS9CPnQW0RHieadFTV/F9vTAvY6Q==&amp;center_on_screen=true&amp;float_window=true&amp;height=800&amp;positioning_strategy=center_on_screen&amp;width=950" TargetMode="External"/><Relationship Id="rId65" Type="http://schemas.openxmlformats.org/officeDocument/2006/relationships/hyperlink" Target="https://my.apps.factset.com/viewer/?_app_id=central_doc_viewer&amp;_dd2=%26f%3Dsld%26c%3Dtrue%26os%3D96311%26oe%3D96318&amp;_doc_docfn=U2FsdGVkX1+JD1MekGmht5B7rnuXU2Ndvbx2l2442SewX+dwmxwL6Fjk7JCrEtaGRztar92anqJgdBcLm8o6Eglq/rHNDX4qZqZkSdftUL0=&amp;center_on_screen=true&amp;float_window=true&amp;height=800&amp;positioning_strategy=center_on_screen&amp;width=950" TargetMode="External"/><Relationship Id="rId86" Type="http://schemas.openxmlformats.org/officeDocument/2006/relationships/hyperlink" Target="https://my.apps.factset.com/viewer/?_app_id=central_doc_viewer&amp;_dd2=%26f%3Dsld%26c%3Dtrue%26os%3D96636%26oe%3D96643&amp;_doc_docfn=U2FsdGVkX18bqwZwBdliwejeCke7AKktPQZ/8apoYqJ9CfBgHhiiPlhTnf76WQWmGFwNfyxDdb6QaGqpwfczMVI+mSqnhHd+vKfytt/5sL4=&amp;center_on_screen=true&amp;float_window=true&amp;height=800&amp;positioning_strategy=center_on_screen&amp;width=950" TargetMode="External"/><Relationship Id="rId130" Type="http://schemas.openxmlformats.org/officeDocument/2006/relationships/hyperlink" Target="https://my.apps.factset.com/viewer/?_app_id=central_doc_viewer&amp;_dd2=%26f%3Dsld%26c%3Dtrue%26os%3D129000%26oe%3D129006&amp;_doc_docfn=U2FsdGVkX1+o00nLsFi7zbyQrgSO1C6P4a94QfBRWCAl+Kw8auP5lijqJU2Lgp03wz2RJvhl9p7zycUsN8yoDQ==&amp;center_on_screen=true&amp;float_window=true&amp;height=800&amp;positioning_strategy=center_on_screen&amp;width=950" TargetMode="External"/><Relationship Id="rId151" Type="http://schemas.openxmlformats.org/officeDocument/2006/relationships/hyperlink" Target="https://my.apps.factset.com/viewer/?_app_id=central_doc_viewer&amp;_dd2=%26f%3Dsld%26c%3Dtrue%26os%3D100589%26oe%3D100595&amp;_doc_docfn=U2FsdGVkX18UPlmY7Fe8VzpK00xai+poNZ/5AAWhL2L3CGukLsV5PDQPAKm8fGLvzaefguzvzVfdaUyOMRRNTdLRAesj9hCEkGZ0FXxJwoA=&amp;center_on_screen=true&amp;float_window=true&amp;height=800&amp;positioning_strategy=center_on_screen&amp;width=950" TargetMode="External"/><Relationship Id="rId172" Type="http://schemas.openxmlformats.org/officeDocument/2006/relationships/hyperlink" Target="https://my.apps.factset.com/viewer/?_app_id=central_doc_viewer&amp;_dd2=%26f%3Dsld%26c%3Dtrue%26os%3D113978%26oe%3D113985&amp;_doc_docfn=U2FsdGVkX19aDQfOizDFqKBBZuENPo3Jf33npy9Fh1itVqKT453SA7lg+pt3hzNGyYxxxcpbkyDBdw6SmQkleMl1Vi4dQQ9C4E9zrDH5GoE=&amp;center_on_screen=true&amp;float_window=true&amp;height=800&amp;positioning_strategy=center_on_screen&amp;width=950" TargetMode="External"/><Relationship Id="rId193" Type="http://schemas.openxmlformats.org/officeDocument/2006/relationships/hyperlink" Target="https://my.apps.factset.com/viewer/?_app_id=central_doc_viewer&amp;_dd2=%26f%3Dsld%26c%3Dtrue%26os%3D129082%26oe%3D129088&amp;_doc_docfn=U2FsdGVkX18F8GYdH55EFeAQjI5qKaoGHsKpwNzqhs5qbXqFHLR4KIoYjOn2wo38Ri0rGFvKI2Uih0crk34YzRo98b9jVjIlWgoWzDnbWdA=&amp;center_on_screen=true&amp;float_window=true&amp;height=800&amp;positioning_strategy=center_on_screen&amp;width=950" TargetMode="External"/><Relationship Id="rId207" Type="http://schemas.openxmlformats.org/officeDocument/2006/relationships/hyperlink" Target="https://my.apps.factset.com/viewer/?_app_id=central_doc_viewer&amp;_dd2=%26f%3Dsld%26c%3Dtrue%26os%3D177730%26oe%3D177736&amp;_doc_docfn=U2FsdGVkX19CzS1BcpSkusrpA9Uzz8lW1mFtKMVO1tNPhfugp5dUqSnDa5C9/0HbeskIVSyCkArdMcw4Vn7sl10sj/MWO6zkGdph3wdXNFM=&amp;center_on_screen=true&amp;float_window=true&amp;height=800&amp;positioning_strategy=center_on_screen&amp;width=950" TargetMode="External"/><Relationship Id="rId228" Type="http://schemas.openxmlformats.org/officeDocument/2006/relationships/hyperlink" Target="https://my.apps.factset.com/viewer/?_app_id=central_doc_viewer&amp;_dd2=%26f%3Dsld%26c%3Dtrue%26os%3D111761%26oe%3D111768&amp;_doc_docfn=U2FsdGVkX18HHDLmTL+Ci61/k84OYYa7Cnrj8yY+OraiUJdUwDdTySg3/iKvJykPELjE7N90wh5le3Wp+IQBEbyiiLUMhWCTlqYTXDF4+QI=&amp;center_on_screen=true&amp;float_window=true&amp;height=800&amp;positioning_strategy=center_on_screen&amp;width=950" TargetMode="External"/><Relationship Id="rId249" Type="http://schemas.openxmlformats.org/officeDocument/2006/relationships/hyperlink" Target="https://my.apps.factset.com/viewer/?_app_id=central_doc_viewer&amp;_dd2=%26f%3Dsld%26c%3Dtrue%26os%3D117108%26oe%3D117116&amp;_doc_docfn=U2FsdGVkX19MzPWn3iRpldoSwqPHjsTOrMf6PT+jk4pxgLIQZlFRLGBC4wkBJMVTjrURhHtooadKtpDcSOuYnrWoye3hZ+Rzie7TekyGCKk=&amp;center_on_screen=true&amp;float_window=true&amp;height=800&amp;positioning_strategy=center_on_screen&amp;width=950" TargetMode="External"/><Relationship Id="rId13" Type="http://schemas.openxmlformats.org/officeDocument/2006/relationships/hyperlink" Target="https://my.apps.factset.com/viewer/?_app_id=central_doc_viewer&amp;_dd2=%26f%3Dsld%26c%3Dtrue%26os%3D102991%26oe%3D103000&amp;_doc_docfn=U2FsdGVkX1+np85d7LiV2J3rIIWfpqZcz3a2T/X+hjj7AcoO/mIb/rNQxuHHluLCsT2HX6AwUh7QcdxC1wG6+yKcCjjeMxRxyGoarB/1tAc=&amp;center_on_screen=true&amp;float_window=true&amp;height=800&amp;positioning_strategy=center_on_screen&amp;width=950" TargetMode="External"/><Relationship Id="rId109" Type="http://schemas.openxmlformats.org/officeDocument/2006/relationships/hyperlink" Target="https://my.apps.factset.com/viewer/?_app_id=central_doc_viewer&amp;_dd2=%26f%3Dsld%26c%3Dtrue%26os%3D102471%26oe%3D102478&amp;_doc_docfn=U2FsdGVkX1/nDPy1go6LHXNHo7+F/Ml9xgancUI2S3nCzHcSp0Fa6i5IAxn1281aKHoqi76Oxsow8qiYsq86KZqgNdLDB8ECH/VizemzzD8=&amp;center_on_screen=true&amp;float_window=true&amp;height=800&amp;positioning_strategy=center_on_screen&amp;width=950" TargetMode="External"/><Relationship Id="rId260" Type="http://schemas.openxmlformats.org/officeDocument/2006/relationships/hyperlink" Target="https://my.apps.factset.com/viewer/?_app_id=central_doc_viewer&amp;_dd2=%26f%3Dsld%26c%3Dtrue%26os%3D1717270%26oe%3D1717276&amp;_doc_docfn=U2FsdGVkX1+3UMxC6HrsIUHCa47vraX/OH44/PTMERijdc7sNYttdILtY4IcX0gc2QvR5NxRu5FS+R56/CH0WGXUG7Cg8WR22sh7PKWyYy0=&amp;center_on_screen=true&amp;float_window=true&amp;height=800&amp;positioning_strategy=center_on_screen&amp;width=950" TargetMode="External"/><Relationship Id="rId281" Type="http://schemas.openxmlformats.org/officeDocument/2006/relationships/hyperlink" Target="https://my.apps.factset.com/viewer/?_app_id=central_doc_viewer&amp;_dd2=%26f%3Dsld%26c%3Dtrue%26os%3D126888%26oe%3D126897&amp;_doc_docfn=U2FsdGVkX1/FvNCYa8j+mDnSiGCoFpGuZ7YKoZGZyF3R2ssFT+/jwnwKAvS6YWjYo31kEUtk6f47hHrZmopPrb0gzBwZffPs1y8vzlQ+XCU=&amp;center_on_screen=true&amp;float_window=true&amp;height=800&amp;positioning_strategy=center_on_screen&amp;width=950" TargetMode="External"/><Relationship Id="rId34" Type="http://schemas.openxmlformats.org/officeDocument/2006/relationships/hyperlink" Target="https://my.apps.factset.com/viewer/?_app_id=central_doc_viewer&amp;_dd2=%26f%3Dsld%26c%3Dtrue%26os%3D114177%26oe%3D114183&amp;_doc_docfn=U2FsdGVkX1/j0qmV+4uJ4CU9jG+9569nQ5oczLBn5mSoLKLkEAoIEE+pNUNwYCxfoEUxCjJiEmCqAWhTGq3Qdp7a+KQZpnfBGxm4nD2bIdU=&amp;center_on_screen=true&amp;float_window=true&amp;height=800&amp;positioning_strategy=center_on_screen&amp;width=950" TargetMode="External"/><Relationship Id="rId55" Type="http://schemas.openxmlformats.org/officeDocument/2006/relationships/hyperlink" Target="https://my.apps.factset.com/viewer/?_app_id=central_doc_viewer&amp;_dd2=%26f%3Dsld%26c%3Dtrue%26os%3D92584%26oe%3D92589&amp;_doc_docfn=U2FsdGVkX1++tlG1VKbJQioW0KNwgQsvVXcNxiA79e+31ijuHqerupADqin1wUXh0oFmTW8MFkKXW9pGqeWBMF385h0yyZO1Yb+YWDQ7wsY=&amp;center_on_screen=true&amp;float_window=true&amp;height=800&amp;positioning_strategy=center_on_screen&amp;width=950" TargetMode="External"/><Relationship Id="rId76" Type="http://schemas.openxmlformats.org/officeDocument/2006/relationships/hyperlink" Target="https://my.apps.factset.com/viewer/?_app_id=central_doc_viewer&amp;_dd2=%26f%3Dsld%26c%3Dtrue%26os%3D112173%26oe%3D112179&amp;_doc_docfn=U2FsdGVkX19dz2AvbGnnC+7JB5RvDtMOn5xNqqFf6OoP5ijvieOMRzIVurNACC0x+tS+vYBbko9FOcyF/vLIBA==&amp;center_on_screen=true&amp;float_window=true&amp;height=800&amp;positioning_strategy=center_on_screen&amp;width=950" TargetMode="External"/><Relationship Id="rId97" Type="http://schemas.openxmlformats.org/officeDocument/2006/relationships/hyperlink" Target="https://my.apps.factset.com/viewer/?_app_id=central_doc_viewer&amp;_dd2=%26f%3Dsld%26c%3Dtrue%26os%3D98558%26oe%3D98563&amp;_doc_docfn=U2FsdGVkX19XuPKwU4OQgUVvDepJQcjwPf7ioWmgoTl8JKmZd+fEL+pljpZjncGyUt1JBdAAJyptQtuR+RgSxI4rUZJB6bBLp4b5JnHnNfw=&amp;center_on_screen=true&amp;float_window=true&amp;height=800&amp;positioning_strategy=center_on_screen&amp;width=950" TargetMode="External"/><Relationship Id="rId120" Type="http://schemas.openxmlformats.org/officeDocument/2006/relationships/hyperlink" Target="https://my.apps.factset.com/viewer/?_app_id=central_doc_viewer&amp;_dd2=%26f%3Dsld%26c%3Dtrue%26os%3D103144%26oe%3D103151&amp;_doc_docfn=U2FsdGVkX190fHUe4skG1YZCroR1g0XGHpVXnqAANz9xUixdxWbfU14BieanPVV8G/4ZGUEsSeO9ahtSZovj94s96sMXxcGrV72pJJyOGqI=&amp;center_on_screen=true&amp;float_window=true&amp;height=800&amp;positioning_strategy=center_on_screen&amp;width=950" TargetMode="External"/><Relationship Id="rId141" Type="http://schemas.openxmlformats.org/officeDocument/2006/relationships/hyperlink" Target="https://my.apps.factset.com/viewer/?_app_id=central_doc_viewer&amp;_dd2=%26f%3Dsld%26c%3Dtrue%26os%3D106406%26oe%3D106414&amp;_doc_docfn=U2FsdGVkX18BBwzPL4BFBshZJ7QfApBr7cA91Ua10ptAXI8vTS8T7cToamL5nJNUS4ajIbhwj194U8VSJQpCPjtDE9vxiBGoSLqY0vVFFDI=&amp;center_on_screen=true&amp;float_window=true&amp;height=800&amp;positioning_strategy=center_on_screen&amp;width=950" TargetMode="External"/><Relationship Id="rId7" Type="http://schemas.openxmlformats.org/officeDocument/2006/relationships/hyperlink" Target="https://my.apps.factset.com/viewer/?_app_id=central_doc_viewer&amp;_dd2=%26f%3Dsld%26c%3Dtrue%26os%3D91160%26oe%3D91169&amp;_doc_docfn=U2FsdGVkX1/9h/C4jtJVgxuZ8wBGRh85EsO/yk4MOkpmrBLhqRtFa4dgyFlcBjWivD1kodHOvSbILSwUE56sHDBfvzXSbbfN+EtL9sDRBk8=&amp;center_on_screen=true&amp;float_window=true&amp;height=800&amp;positioning_strategy=center_on_screen&amp;width=950" TargetMode="External"/><Relationship Id="rId162" Type="http://schemas.openxmlformats.org/officeDocument/2006/relationships/hyperlink" Target="https://my.apps.factset.com/viewer/?_app_id=central_doc_viewer&amp;_dd2=%26f%3Dsld%26c%3Dtrue%26os%3D143732%26oe%3D143739&amp;_doc_docfn=U2FsdGVkX19QikGbsrY9YPrQRzXAvJA60uBTz6y05eSNG3yGXSb5D8/aT+30N8qlEwcXhWwSrdYMQr2NpKiNsQ==&amp;center_on_screen=true&amp;float_window=true&amp;height=800&amp;positioning_strategy=center_on_screen&amp;width=950" TargetMode="External"/><Relationship Id="rId183" Type="http://schemas.openxmlformats.org/officeDocument/2006/relationships/hyperlink" Target="https://my.apps.factset.com/viewer/?_app_id=central_doc_viewer&amp;_dd2=%26f%3Dsld%26c%3Dtrue%26os%3D125016%26oe%3D125023&amp;_doc_docfn=U2FsdGVkX1/YIsDEjI87Mzq46kF56s4E5bG1Eyw+yYQ2FrBZ186G64mHL7k45VkYH0zPApkQZDkiBZ4QpDZHOoro6PZx3IluQwos1809DYE=&amp;center_on_screen=true&amp;float_window=true&amp;height=800&amp;positioning_strategy=center_on_screen&amp;width=950" TargetMode="External"/><Relationship Id="rId218" Type="http://schemas.openxmlformats.org/officeDocument/2006/relationships/hyperlink" Target="https://my.apps.factset.com/viewer/?_app_id=central_doc_viewer&amp;_dd2=%26f%3Dsld%26c%3Dtrue%26os%3D110703%26oe%3D110710&amp;_doc_docfn=U2FsdGVkX1+n256pLPLD1hmx77PbKUP0CDwfORop7Vkx0jpj0eIiGvWQxzjvmQUG8vILZMbLsR1sfTVhm1VcMJgxgraFSnaa4CfzQNej38E=&amp;center_on_screen=true&amp;float_window=true&amp;height=800&amp;positioning_strategy=center_on_screen&amp;width=950" TargetMode="External"/><Relationship Id="rId239" Type="http://schemas.openxmlformats.org/officeDocument/2006/relationships/hyperlink" Target="https://my.apps.factset.com/viewer/?_app_id=central_doc_viewer&amp;_dd2=%26f%3Dsld%26c%3Dtrue%26os%3D114239%26oe%3D114245&amp;_doc_docfn=U2FsdGVkX18RcqwTQSdyknkcTRyv9prqEkLv8RKEg/j/nhSH2Up2dDlobAP+ZDR9LdHNFZ953VSUrK2FT8L7aKqhzBl0lk9/tZfzW3PhjBw=&amp;center_on_screen=true&amp;float_window=true&amp;height=800&amp;positioning_strategy=center_on_screen&amp;width=950" TargetMode="External"/><Relationship Id="rId250" Type="http://schemas.openxmlformats.org/officeDocument/2006/relationships/hyperlink" Target="https://my.apps.factset.com/viewer/?_app_id=central_doc_viewer&amp;_dd2=%26f%3Dsld%26c%3Dtrue%26os%3D1714844%26oe%3D1714850&amp;_doc_docfn=U2FsdGVkX1+6ecx2+BLwRjSphuLo4Egg35St3iaTvlKFTkTOWTnfEWnrw3UbdtOKUFx9MeVoXPXFsKqCvGkou8ffwZ85WZE1dEzVA0YjHFs=&amp;center_on_screen=true&amp;float_window=true&amp;height=800&amp;positioning_strategy=center_on_screen&amp;width=950" TargetMode="External"/><Relationship Id="rId271" Type="http://schemas.openxmlformats.org/officeDocument/2006/relationships/hyperlink" Target="https://my.apps.factset.com/viewer/?_app_id=central_doc_viewer&amp;_dd2=%26f%3Dsld%26c%3Dtrue%26os%3D120490%26oe%3D120494&amp;_doc_docfn=U2FsdGVkX19YLPAUekNJ/12HoiC2Bb2TaNc+vUmoG6/ZLiba+xHcTb+iPC1QSqtmtUdgWIy3DoapnweuMUF+XAC63Avj/YSW6vcztF93pko=&amp;center_on_screen=true&amp;float_window=true&amp;height=800&amp;positioning_strategy=center_on_screen&amp;width=950" TargetMode="External"/><Relationship Id="rId292" Type="http://schemas.openxmlformats.org/officeDocument/2006/relationships/hyperlink" Target="https://my.apps.factset.com/viewer/?_app_id=central_doc_viewer&amp;_dd2=%26f%3Dsld%26c%3Dtrue%26os%3D116611%26oe%3D116617&amp;_doc_docfn=U2FsdGVkX19C9UugLcS5dej0uIaXKzRikOQYoe5uT//41SuGYOnzb13SSmrYrh2WEz3fubJq2VLkF+7/WUEriwM263Ms+kyIGye7j/vLmoY=&amp;center_on_screen=true&amp;float_window=true&amp;height=800&amp;positioning_strategy=center_on_screen&amp;width=950" TargetMode="External"/><Relationship Id="rId24" Type="http://schemas.openxmlformats.org/officeDocument/2006/relationships/hyperlink" Target="https://my.apps.factset.com/viewer/?_app_id=central_doc_viewer&amp;_dd2=%26f%3Dsld%26c%3Dtrue%26os%3D93167%26oe%3D93173&amp;_doc_docfn=U2FsdGVkX198up59HeqOuYQ2C0jynJhCULCsqwgTEMnRsxaqPyVoywceAcpesaUnjN5TQfAXeoXEwyEs8XHwHA==&amp;center_on_screen=true&amp;float_window=true&amp;height=800&amp;positioning_strategy=center_on_screen&amp;width=950" TargetMode="External"/><Relationship Id="rId45" Type="http://schemas.openxmlformats.org/officeDocument/2006/relationships/hyperlink" Target="https://my.apps.factset.com/viewer/?_app_id=central_doc_viewer&amp;_dd2=%26f%3Dsld%26c%3Dtrue%26os%3D105691%26oe%3D105699&amp;_doc_docfn=U2FsdGVkX18DOBjMX74OXq+3HQtICkt5AUYPvYwNI6lSr4PogAJKR1sSPVjXuRLCpHOn847hzkIz8Nipys3T0PXNKz0v55y1SN2NBn8ZCFE=&amp;center_on_screen=true&amp;float_window=true&amp;height=800&amp;positioning_strategy=center_on_screen&amp;width=950" TargetMode="External"/><Relationship Id="rId66" Type="http://schemas.openxmlformats.org/officeDocument/2006/relationships/hyperlink" Target="https://my.apps.factset.com/viewer/?_app_id=central_doc_viewer&amp;_dd2=%26f%3Dsld%26c%3Dtrue%26os%3D100625%26oe%3D100632&amp;_doc_docfn=U2FsdGVkX196TuaSFilQXSweZH3vk+QVzhwM5z8WOD2mVx0J8w98tNceymnqae3T2JOda7xoUbBtpoShVq2HHuQCt4VUJfUYq0qf4ljqApM=&amp;center_on_screen=true&amp;float_window=true&amp;height=800&amp;positioning_strategy=center_on_screen&amp;width=950" TargetMode="External"/><Relationship Id="rId87" Type="http://schemas.openxmlformats.org/officeDocument/2006/relationships/hyperlink" Target="https://my.apps.factset.com/viewer/?_app_id=central_doc_viewer&amp;_dd2=%26f%3Dsld%26c%3Dtrue%26os%3D96657%26oe%3D96664&amp;_doc_docfn=U2FsdGVkX1+RWCxgDSUBR+PLP4ntfVRRbixno1X3xDngTCVXmpjhJOH88v/2QZx1pTrkk2uD87ppFht3gP4XFPmLVQaHpmP2jgSjFmYOEoA=&amp;center_on_screen=true&amp;float_window=true&amp;height=800&amp;positioning_strategy=center_on_screen&amp;width=950" TargetMode="External"/><Relationship Id="rId110" Type="http://schemas.openxmlformats.org/officeDocument/2006/relationships/hyperlink" Target="https://my.apps.factset.com/viewer/?_app_id=central_doc_viewer&amp;_dd2=%26f%3Dsld%26c%3Dtrue%26os%3D125167%26oe%3D125172&amp;_doc_docfn=U2FsdGVkX18is4GZnqsuFPPYMBO7wFgz0WAH33Emb790oQezihAbGmX/5+JsUvghyma9xEL0K6K9zz64jsIN/Q==&amp;center_on_screen=true&amp;float_window=true&amp;height=800&amp;positioning_strategy=center_on_screen&amp;width=950" TargetMode="External"/><Relationship Id="rId131" Type="http://schemas.openxmlformats.org/officeDocument/2006/relationships/hyperlink" Target="https://my.apps.factset.com/viewer/?_app_id=central_doc_viewer&amp;_dd2=%26f%3Dsld%26c%3Dtrue%26os%3D99009%26oe%3D99017&amp;_doc_docfn=U2FsdGVkX1+3OmDcoaLPaULJ6OHXm0qbk9pDSfvc4rQqf797vjDyMOOA/BT6VUQOCloKd8ZObYknryQqmklQipy+zEHd0saXjAqVyDnS1aY=&amp;center_on_screen=true&amp;float_window=true&amp;height=800&amp;positioning_strategy=center_on_screen&amp;width=950" TargetMode="External"/><Relationship Id="rId152" Type="http://schemas.openxmlformats.org/officeDocument/2006/relationships/hyperlink" Target="https://my.apps.factset.com/viewer/?_app_id=central_doc_viewer&amp;_dd2=%26f%3Dsld%26c%3Dtrue%26os%3D108372%26oe%3D108378&amp;_doc_docfn=U2FsdGVkX1+y27EjRSjEcF8Emjysn9ypAzmCM0nbt3fholjDQHi7SGFfSXJ7Q0LfGQvXwOUOmM9ze9KJ7c/lpQ9ymE3AfW1gZrp4mI/uWgw=&amp;center_on_screen=true&amp;float_window=true&amp;height=800&amp;positioning_strategy=center_on_screen&amp;width=950" TargetMode="External"/><Relationship Id="rId173" Type="http://schemas.openxmlformats.org/officeDocument/2006/relationships/hyperlink" Target="https://my.apps.factset.com/viewer/?_app_id=central_doc_viewer&amp;_dd2=%26f%3Dsld%26c%3Dtrue%26os%3D114706%26oe%3D114713&amp;_doc_docfn=U2FsdGVkX19Yi+5kBAo+OFDwzqP5mr4Pxcqgz+NAsQomBWQvUurslBaPPiWnvELMkWFbNnJgPArfwjW7jPCinjizW8Ajhx/j8GWEdfYDNt8=&amp;center_on_screen=true&amp;float_window=true&amp;height=800&amp;positioning_strategy=center_on_screen&amp;width=950" TargetMode="External"/><Relationship Id="rId194" Type="http://schemas.openxmlformats.org/officeDocument/2006/relationships/hyperlink" Target="https://my.apps.factset.com/viewer/?_app_id=central_doc_viewer&amp;_dd2=%26f%3Dsld%26c%3Dtrue%26os%3D127916%26oe%3D127922&amp;_doc_docfn=U2FsdGVkX18LPaYPJb6z+CLwOL7FpWOX8PT1Z3tU3cbxGC1bMynUBQqJAqM02fXy+3suUD4Cj80s/zxel9f3Lah/BpXr5KHyUwIpfgSy6jo=&amp;center_on_screen=true&amp;float_window=true&amp;height=800&amp;positioning_strategy=center_on_screen&amp;width=950" TargetMode="External"/><Relationship Id="rId208" Type="http://schemas.openxmlformats.org/officeDocument/2006/relationships/hyperlink" Target="https://my.apps.factset.com/viewer/?_app_id=central_doc_viewer&amp;_dd2=%26f%3Dsld%26c%3Dtrue%26os%3D130240%26oe%3D130248&amp;_doc_docfn=U2FsdGVkX1/a6rMbP40uS2B7CAc1orKO19A5lZv+RiMH6xzyqw69A8HsQbTG4V5Yj/oZ3AN8hLNqXeskl7r/gpvRoj5+aesAbLhjNbzmMKY=&amp;center_on_screen=true&amp;float_window=true&amp;height=800&amp;positioning_strategy=center_on_screen&amp;width=950" TargetMode="External"/><Relationship Id="rId229" Type="http://schemas.openxmlformats.org/officeDocument/2006/relationships/hyperlink" Target="https://my.apps.factset.com/viewer/?_app_id=central_doc_viewer&amp;_dd2=%26f%3Dsld%26c%3Dtrue%26os%3D112026%26oe%3D112033&amp;_doc_docfn=U2FsdGVkX19+I3dFTSRNuvkjL99yC8hx9MH/qzYW+BS3o0W2hk0yjBkyeNxwkqfYxP1VhNQ0aj7sfveA4smWnnsqeJ8g2WDr4juOFbVAN3s=&amp;center_on_screen=true&amp;float_window=true&amp;height=800&amp;positioning_strategy=center_on_screen&amp;width=950" TargetMode="External"/><Relationship Id="rId240" Type="http://schemas.openxmlformats.org/officeDocument/2006/relationships/hyperlink" Target="https://my.apps.factset.com/viewer/?_app_id=central_doc_viewer&amp;_dd2=%26f%3Dsld%26c%3Dtrue%26os%3D1713365%26oe%3D1713371&amp;_doc_docfn=U2FsdGVkX1+6nRxWcz2O22/oZ8IK0wZcfTeWOO/DPISM/Zs03K9Pvzgu19ZAzIhebXcg/MwFvPt91zEEIcHx7ruRCSDB0T9ddm/n7okQlaM=&amp;center_on_screen=true&amp;float_window=true&amp;height=800&amp;positioning_strategy=center_on_screen&amp;width=950" TargetMode="External"/><Relationship Id="rId261" Type="http://schemas.openxmlformats.org/officeDocument/2006/relationships/hyperlink" Target="https://my.apps.factset.com/viewer/?_app_id=central_doc_viewer&amp;_dd2=%26f%3Dsld%26c%3Dtrue%26os%3D118510%26oe%3D118516&amp;_doc_docfn=U2FsdGVkX1+i3hu3qSGyLeqxA/xtHmEiJnAlX7r8rRlLBGzbRxOLIsvThOUzVxurIxBjPa18v+mDpGyOcv9KI5e/KlvH4A10KSP5Jy5wb5I=&amp;center_on_screen=true&amp;float_window=true&amp;height=800&amp;positioning_strategy=center_on_screen&amp;width=950" TargetMode="External"/><Relationship Id="rId14" Type="http://schemas.openxmlformats.org/officeDocument/2006/relationships/hyperlink" Target="https://my.apps.factset.com/viewer/?_app_id=central_doc_viewer&amp;_dd2=%26f%3Dsld%26c%3Dtrue%26os%3D112502%26oe%3D112511&amp;_doc_docfn=U2FsdGVkX1/x+Layx0gi8PSR/sTnGEqWzxAYSP5EMHltXpfKsPTlgw8dngP2EaEDX8zoxmw2RgYovfP34n9Pj1llDoO285YLmw4VhTmhSq0=&amp;center_on_screen=true&amp;float_window=true&amp;height=800&amp;positioning_strategy=center_on_screen&amp;width=950" TargetMode="External"/><Relationship Id="rId35" Type="http://schemas.openxmlformats.org/officeDocument/2006/relationships/hyperlink" Target="https://my.apps.factset.com/viewer/?_app_id=central_doc_viewer&amp;_dd2=%26f%3Dsld%26c%3Dtrue%26os%3D114237%26oe%3D114243&amp;_doc_docfn=U2FsdGVkX18MKfMD79/hHVT08JCXC4Jdu2SB6hl8y4oNk/RoppLQEKT5dNYmbNmtN6hXbCzX/RWL0M7cZOmkMSYOqAwRN8JVvj2SfTngcLs=&amp;center_on_screen=true&amp;float_window=true&amp;height=800&amp;positioning_strategy=center_on_screen&amp;width=950" TargetMode="External"/><Relationship Id="rId56" Type="http://schemas.openxmlformats.org/officeDocument/2006/relationships/hyperlink" Target="https://my.apps.factset.com/viewer/?_app_id=central_doc_viewer&amp;_dd2=%26f%3Dsld%26c%3Dtrue%26os%3D102910%26oe%3D102915&amp;_doc_docfn=U2FsdGVkX1/8vrlAlBcu5q/+teImVN2tx7HYZ1F8EzEXmSaoXGzds2Yg4rmi4tWhXG1VZHhSRPqDBAZb4aXhHQ==&amp;center_on_screen=true&amp;float_window=true&amp;height=800&amp;positioning_strategy=center_on_screen&amp;width=950" TargetMode="External"/><Relationship Id="rId77" Type="http://schemas.openxmlformats.org/officeDocument/2006/relationships/hyperlink" Target="https://my.apps.factset.com/viewer/?_app_id=central_doc_viewer&amp;_dd2=%26f%3Dsld%26c%3Dtrue%26os%3D93478%26oe%3D93484&amp;_doc_docfn=U2FsdGVkX1/K1OiClG0rJ6DK6Urp8u8+APHdJH5XTJM8pIp5hfGP+dtotuoA1/26HonTOB9kJkth7nqyLUngxo3UlFEClQ6mTxyZIAsPJj4=&amp;center_on_screen=true&amp;float_window=true&amp;height=800&amp;positioning_strategy=center_on_screen&amp;width=950" TargetMode="External"/><Relationship Id="rId100" Type="http://schemas.openxmlformats.org/officeDocument/2006/relationships/hyperlink" Target="https://my.apps.factset.com/viewer/?_app_id=central_doc_viewer&amp;_dd2=%26f%3Dsld%26c%3Dtrue%26os%3D101522%26oe%3D101528&amp;_doc_docfn=U2FsdGVkX1/NTiExbWxKM+6+w/98l/w9MmkzJya5feNHr9NLeZL7P2mkRMQfgnbStHeeh8ZNeBsA99i7wl5dhzXoQVghAsQsIdFXcqZT5HE=&amp;center_on_screen=true&amp;float_window=true&amp;height=800&amp;positioning_strategy=center_on_screen&amp;width=950" TargetMode="External"/><Relationship Id="rId282" Type="http://schemas.openxmlformats.org/officeDocument/2006/relationships/hyperlink" Target="https://my.apps.factset.com/viewer/?_app_id=central_doc_viewer&amp;_dd2=%26f%3Dsld%26c%3Dtrue%26os%3D129436%26oe%3D129442&amp;_doc_docfn=U2FsdGVkX19PyJG0OiL80AZ7mxaXZCKUV9yA1BxxYN1tdJurv56CACwcDKZB7lmk2JlrkuaMFVISUxCHfiltT2ikx+QR8YtzjKztGhJbXp4=&amp;center_on_screen=true&amp;float_window=true&amp;height=800&amp;positioning_strategy=center_on_screen&amp;width=950" TargetMode="External"/><Relationship Id="rId8" Type="http://schemas.openxmlformats.org/officeDocument/2006/relationships/hyperlink" Target="https://my.apps.factset.com/viewer/?_app_id=central_doc_viewer&amp;_dd2=%26f%3Dsld%26c%3Dtrue%26os%3D95554%26oe%3D95561&amp;_doc_docfn=U2FsdGVkX19qbtCiTX1wobewa/pak+rPctOJpeOEX36N4apDKO30UPJLTl9iZ+Dv0B31QKPhfto/G+NG7ulctQ==&amp;center_on_screen=true&amp;float_window=true&amp;height=800&amp;positioning_strategy=center_on_screen&amp;width=950" TargetMode="External"/><Relationship Id="rId98" Type="http://schemas.openxmlformats.org/officeDocument/2006/relationships/hyperlink" Target="https://my.apps.factset.com/viewer/?_app_id=central_doc_viewer&amp;_dd2=%26f%3Dsld%26c%3Dtrue%26os%3D117957%26oe%3D117962&amp;_doc_docfn=U2FsdGVkX1829Ahm/eePVKKIOH6zmzCDgdMxsc5bfiitUPf7pQD7pGnMQfZ3SpiLyT9RLRgCx8nW/sTOxh9+lg==&amp;center_on_screen=true&amp;float_window=true&amp;height=800&amp;positioning_strategy=center_on_screen&amp;width=950" TargetMode="External"/><Relationship Id="rId121" Type="http://schemas.openxmlformats.org/officeDocument/2006/relationships/hyperlink" Target="https://my.apps.factset.com/viewer/?_app_id=central_doc_viewer&amp;_dd2=%26f%3Dsld%26c%3Dtrue%26os%3D103195%26oe%3D103202&amp;_doc_docfn=U2FsdGVkX1/QKlyUvFX7T2kXusAxt2goMlKTLJjv4iyOhLH+7CqfDE4dLbCMcnfQo2865Y624sfWzqJsnp/cPpsHaY2P58iFoqMm1H1gSFs=&amp;center_on_screen=true&amp;float_window=true&amp;height=800&amp;positioning_strategy=center_on_screen&amp;width=950" TargetMode="External"/><Relationship Id="rId142" Type="http://schemas.openxmlformats.org/officeDocument/2006/relationships/hyperlink" Target="https://my.apps.factset.com/viewer/?_app_id=central_doc_viewer&amp;_dd2=%26f%3Dsld%26c%3Dtrue%26os%3D134087%26oe%3D134093&amp;_doc_docfn=U2FsdGVkX19uexxE6yqA5CY+j4OoKjQyQdbMX78Mnl1nREjbQG0zKmejgQ8q0kSNTIR8x7OY3hPRC/GcNI7gqw==&amp;center_on_screen=true&amp;float_window=true&amp;height=800&amp;positioning_strategy=center_on_screen&amp;width=950" TargetMode="External"/><Relationship Id="rId163" Type="http://schemas.openxmlformats.org/officeDocument/2006/relationships/hyperlink" Target="https://my.apps.factset.com/viewer/?_app_id=central_doc_viewer&amp;_dd2=%26f%3Dsld%26c%3Dtrue%26os%3D110381%26oe%3D110392&amp;_doc_docfn=U2FsdGVkX1/+/zpLQvbsZ9G3fICjcNUA+0MM3TmQwX0ln6qYbZDfk9Dyvjg6Pr50ioVlbAFBLGTKs9MckyVRRUBv1jOupNp3Wy/jjCTcJlM=&amp;center_on_screen=true&amp;float_window=true&amp;height=800&amp;positioning_strategy=center_on_screen&amp;width=950" TargetMode="External"/><Relationship Id="rId184" Type="http://schemas.openxmlformats.org/officeDocument/2006/relationships/hyperlink" Target="https://my.apps.factset.com/viewer/?_app_id=central_doc_viewer&amp;_dd2=%26f%3Dsld%26c%3Dtrue%26os%3D1697562%26oe%3D1697569&amp;_doc_docfn=U2FsdGVkX1+9EyKYEeBokx1UvFcHw4sbWQi2pCScX8YjjtXYiff2/IfB6KIAuAMwvXxWs8akZOW4tLA0T3kD43JPhI4uREtp9bxZtzMGWig=&amp;center_on_screen=true&amp;float_window=true&amp;height=800&amp;positioning_strategy=center_on_screen&amp;width=950" TargetMode="External"/><Relationship Id="rId219" Type="http://schemas.openxmlformats.org/officeDocument/2006/relationships/hyperlink" Target="https://my.apps.factset.com/viewer/?_app_id=central_doc_viewer&amp;_dd2=%26f%3Dsld%26c%3Dtrue%26os%3D110968%26oe%3D110975&amp;_doc_docfn=U2FsdGVkX1913aN2W8g+7a8FopWo79mP5950IjuGSlYtd/p+cL5v18/bnrYhoi2zaMbfYdrSnuDWvkQQX5P6PTy6aUOFugk23s+CDXgcKew=&amp;center_on_screen=true&amp;float_window=true&amp;height=800&amp;positioning_strategy=center_on_screen&amp;width=950" TargetMode="External"/><Relationship Id="rId230" Type="http://schemas.openxmlformats.org/officeDocument/2006/relationships/hyperlink" Target="https://my.apps.factset.com/viewer/?_app_id=central_doc_viewer&amp;_dd2=%26f%3Dsld%26c%3Dtrue%26os%3D1707743%26oe%3D1707750&amp;_doc_docfn=U2FsdGVkX1+slcUCY39peWvVb+bq6SGvRXb08ghdmeCNMoHPWOk0ha7ipS3pzfenQ6B9x963Wl7GyZCsyzXVSNjDPibaROTngSWRe+uBr+I=&amp;center_on_screen=true&amp;float_window=true&amp;height=800&amp;positioning_strategy=center_on_screen&amp;width=950" TargetMode="External"/><Relationship Id="rId251" Type="http://schemas.openxmlformats.org/officeDocument/2006/relationships/hyperlink" Target="https://my.apps.factset.com/viewer/?_app_id=central_doc_viewer&amp;_dd2=%26f%3Dsld%26c%3Dtrue%26os%3D116816%26oe%3D116821&amp;_doc_docfn=U2FsdGVkX19Jgr6Ixqhyiwr3OwuOQmjQ+jYUiKYOFj1cQJafjGVYFO8H1pTtctaGHQpCK7E0ZyrqCX32UdhbeqzSom6sMFQpEH+/xmzMQzE=&amp;center_on_screen=true&amp;float_window=true&amp;height=800&amp;positioning_strategy=center_on_screen&amp;width=950" TargetMode="External"/><Relationship Id="rId25" Type="http://schemas.openxmlformats.org/officeDocument/2006/relationships/hyperlink" Target="https://my.apps.factset.com/viewer/?_app_id=central_doc_viewer&amp;_dd2=%26f%3Dsld%26c%3Dtrue%26os%3D92427%26oe%3D92433&amp;_doc_docfn=U2FsdGVkX1/88xaGzuOEvSssOdnkANPWI5xPUU32ETDTRpXUj0+wmaCAD/3fLd1ZrzI6Q9DFDYMVpbnGig7fWFprUK/xzqyXYEYebi7bCCM=&amp;center_on_screen=true&amp;float_window=true&amp;height=800&amp;positioning_strategy=center_on_screen&amp;width=950" TargetMode="External"/><Relationship Id="rId46" Type="http://schemas.openxmlformats.org/officeDocument/2006/relationships/hyperlink" Target="https://my.apps.factset.com/viewer/?_app_id=central_doc_viewer&amp;_dd2=%26f%3Dsld%26c%3Dtrue%26os%3D117150%26oe%3D117158&amp;_doc_docfn=U2FsdGVkX18YwgFDuobyT4VJOVEpftyQCygkNJP5tloq8J5I3LaOAz75r/YX5lYeRkdnOXOtdxsSGBUQ5P6S7BsPpFk0elXNTWA/SNiGNuc=&amp;center_on_screen=true&amp;float_window=true&amp;height=800&amp;positioning_strategy=center_on_screen&amp;width=950" TargetMode="External"/><Relationship Id="rId67" Type="http://schemas.openxmlformats.org/officeDocument/2006/relationships/hyperlink" Target="https://my.apps.factset.com/viewer/?_app_id=central_doc_viewer&amp;_dd2=%26f%3Dsld%26c%3Dtrue%26os%3D100660%26oe%3D100667&amp;_doc_docfn=U2FsdGVkX1+4bROD4RCH+MsLrp/L3LbB166gdfEiJ9qaA4jOd92HVFW22qge5Lf9srZ8ve94uAF+tHEY0EVIrtm00qRxb44p5djuBczPpGk=&amp;center_on_screen=true&amp;float_window=true&amp;height=800&amp;positioning_strategy=center_on_screen&amp;width=950" TargetMode="External"/><Relationship Id="rId272" Type="http://schemas.openxmlformats.org/officeDocument/2006/relationships/hyperlink" Target="https://my.apps.factset.com/viewer/?_app_id=central_doc_viewer&amp;_dd2=%26f%3Dsld%26c%3Dtrue%26os%3D169104%26oe%3D169110&amp;_doc_docfn=U2FsdGVkX1/f96Lt4QdIQFbRs/BYBrWUxbPLw2e4JsEoiZwSXkIT7b7E8yKtwlmdIOJ4Vomwd2sYxsSMJXcRaL/VMqig0Yo3cVw9N22JUJE=&amp;center_on_screen=true&amp;float_window=true&amp;height=800&amp;positioning_strategy=center_on_screen&amp;width=950" TargetMode="External"/><Relationship Id="rId293" Type="http://schemas.openxmlformats.org/officeDocument/2006/relationships/hyperlink" Target="https://my.apps.factset.com/viewer/?_app_id=central_doc_viewer&amp;_dd2=%26f%3Dsld%26c%3Dtrue%26os%3D118016%26oe%3D118022&amp;_doc_docfn=U2FsdGVkX1/RygMSap2SKIZarFInIGVB2SJStUILJWGQQRXRmA1WwOCqf/2J12UhawdXsvKqdJPJB6fiSjpWYVP8kedfoHDDEysOJh9mRwo=&amp;center_on_screen=true&amp;float_window=true&amp;height=800&amp;positioning_strategy=center_on_screen&amp;width=950" TargetMode="External"/><Relationship Id="rId88" Type="http://schemas.openxmlformats.org/officeDocument/2006/relationships/hyperlink" Target="https://my.apps.factset.com/viewer/?_app_id=central_doc_viewer&amp;_dd2=%26f%3Dsld%26c%3Dtrue%26os%3D113739%26oe%3D113746&amp;_doc_docfn=U2FsdGVkX1/TjdPWg9Pc9CnuiEV1pXikzJY5DEUHHkoe8kDEgafO0AbEk0ib9hHAHUlCj51LMt/ce1ALKPFf4Q==&amp;center_on_screen=true&amp;float_window=true&amp;height=800&amp;positioning_strategy=center_on_screen&amp;width=950" TargetMode="External"/><Relationship Id="rId111" Type="http://schemas.openxmlformats.org/officeDocument/2006/relationships/hyperlink" Target="https://my.apps.factset.com/viewer/?_app_id=central_doc_viewer&amp;_dd2=%26f%3Dsld%26c%3Dtrue%26os%3D97130%26oe%3D97135&amp;_doc_docfn=U2FsdGVkX19sFR6SsbqJWbxMZFrfGp/HLKBPCJVDmASb31gNtmSfHZjx3drSipvK1vMblyw25AZOaf0elRLvpfV0ojMU+5rfbrWZ7gHrPI0=&amp;center_on_screen=true&amp;float_window=true&amp;height=800&amp;positioning_strategy=center_on_screen&amp;width=950" TargetMode="External"/><Relationship Id="rId132" Type="http://schemas.openxmlformats.org/officeDocument/2006/relationships/hyperlink" Target="https://my.apps.factset.com/viewer/?_app_id=central_doc_viewer&amp;_dd2=%26f%3Dsld%26c%3Dtrue%26os%3D105461%26oe%3D105468&amp;_doc_docfn=U2FsdGVkX19sGTvKEqKAlTo2dlbY0+7Tk7T6pPRAv8pUVQ1v2Tumd1jnqEflv5KDkwGNUoWbxZSHCdF8V3yNGX5197hoSSEPtExvLiCGsU8=&amp;center_on_screen=true&amp;float_window=true&amp;height=800&amp;positioning_strategy=center_on_screen&amp;width=950" TargetMode="External"/><Relationship Id="rId153" Type="http://schemas.openxmlformats.org/officeDocument/2006/relationships/hyperlink" Target="https://my.apps.factset.com/viewer/?_app_id=central_doc_viewer&amp;_dd2=%26f%3Dsld%26c%3Dtrue%26os%3D108432%26oe%3D108438&amp;_doc_docfn=U2FsdGVkX1+pIhxMN2JRJpvukKDu6eqbj+IiTfmGxaRX9Eh9N+RKMEMz/O6stTClpgu1nzH9T607nWxAOY+xptKU0+h8ANGpCJfpyaIuybs=&amp;center_on_screen=true&amp;float_window=true&amp;height=800&amp;positioning_strategy=center_on_screen&amp;width=950" TargetMode="External"/><Relationship Id="rId174" Type="http://schemas.openxmlformats.org/officeDocument/2006/relationships/hyperlink" Target="https://my.apps.factset.com/viewer/?_app_id=central_doc_viewer&amp;_dd2=%26f%3Dsld%26c%3Dtrue%26os%3D115440%26oe%3D115447&amp;_doc_docfn=U2FsdGVkX18nBEnKbzufJzDyU+YtXDgsGR+wlYvMtNNBkid1F34DkgulieNpv1CJEtHrE8YXw6MbarQeUOcdlKB7ucJ06++Rkz8+5ZW8svY=&amp;center_on_screen=true&amp;float_window=true&amp;height=800&amp;positioning_strategy=center_on_screen&amp;width=950" TargetMode="External"/><Relationship Id="rId195" Type="http://schemas.openxmlformats.org/officeDocument/2006/relationships/hyperlink" Target="https://my.apps.factset.com/viewer/?_app_id=central_doc_viewer&amp;_dd2=%26f%3Dsld%26c%3Dtrue%26os%3D1703025%26oe%3D1703032&amp;_doc_docfn=U2FsdGVkX19Mbvm3pLypmN/6UMty70GuvvkYfsz5+OdD0fOuG/KEk75Gn4Ots+b0LndOXaajmqCy+LToLoekCc4Gi8rFDYcZ7lB1wEuGtjs=&amp;center_on_screen=true&amp;float_window=true&amp;height=800&amp;positioning_strategy=center_on_screen&amp;width=950" TargetMode="External"/><Relationship Id="rId209" Type="http://schemas.openxmlformats.org/officeDocument/2006/relationships/hyperlink" Target="https://my.apps.factset.com/viewer/?_app_id=central_doc_viewer&amp;_dd2=%26f%3Dsld%26c%3Dtrue%26os%3D129074%26oe%3D129080&amp;_doc_docfn=U2FsdGVkX1/SG2V6YU50KWDhBa4dVLORdM6P02/cHK1yHSZfmZdsXigKL4XaPlsjIbZL27Zzt7Xx1Q39oRl47KyJ4uDhRwD75sAf4PiZOnI=&amp;center_on_screen=true&amp;float_window=true&amp;height=800&amp;positioning_strategy=center_on_screen&amp;width=950" TargetMode="External"/><Relationship Id="rId220" Type="http://schemas.openxmlformats.org/officeDocument/2006/relationships/hyperlink" Target="https://my.apps.factset.com/viewer/?_app_id=central_doc_viewer&amp;_dd2=%26f%3Dsld%26c%3Dtrue%26os%3D1711665%26oe%3D1711672&amp;_doc_docfn=U2FsdGVkX19cOLav3YOG0F467uHT6MwFmcvgp97tqiNgyd+dmT2PJLScvWNkGwZFIXUYUfBuUw5HKe/tnfEvaD31QEixRiZZvcP+IAYbT1s=&amp;center_on_screen=true&amp;float_window=true&amp;height=800&amp;positioning_strategy=center_on_screen&amp;width=950" TargetMode="External"/><Relationship Id="rId241" Type="http://schemas.openxmlformats.org/officeDocument/2006/relationships/hyperlink" Target="https://my.apps.factset.com/viewer/?_app_id=central_doc_viewer&amp;_dd2=%26f%3Dsld%26c%3Dtrue%26os%3D115369%26oe%3D115377&amp;_doc_docfn=U2FsdGVkX1/v7Drpvxbr5uHkWJgj4Dp+0pCQZr/U1TkX9TQCPHrIsJft1ZRYv0JWzE2Yo+ij2olxALJwOSblkWZgJIxHfv78atLkS1R+a+8=&amp;center_on_screen=true&amp;float_window=true&amp;height=800&amp;positioning_strategy=center_on_screen&amp;width=950" TargetMode="External"/><Relationship Id="rId15" Type="http://schemas.openxmlformats.org/officeDocument/2006/relationships/hyperlink" Target="https://my.apps.factset.com/viewer/?_app_id=central_doc_viewer&amp;_dd2=%26f%3Dsld%26c%3Dtrue%26os%3D112562%26oe%3D112571&amp;_doc_docfn=U2FsdGVkX19m7gNuG4FWB6Ikvl1Go7K9MmUHWPfCgu+aI5DX+Lj1MlySa5TsfUSB/4+zjc76XW3fBaHF2GI7GOApbC3kboCGwj/oC9onZQI=&amp;center_on_screen=true&amp;float_window=true&amp;height=800&amp;positioning_strategy=center_on_screen&amp;width=950" TargetMode="External"/><Relationship Id="rId36" Type="http://schemas.openxmlformats.org/officeDocument/2006/relationships/hyperlink" Target="https://my.apps.factset.com/viewer/?_app_id=central_doc_viewer&amp;_dd2=%26f%3Dsld%26c%3Dtrue%26os%3D99221%26oe%3D99227&amp;_doc_docfn=U2FsdGVkX19OJ7aNZufK9lJ7duHIDV7SyWEL+2pCZms0Ylgunrt6lF6B5fO2+Jd6Scy3Bl0OEFqULk4WD4KPyA==&amp;center_on_screen=true&amp;float_window=true&amp;height=800&amp;positioning_strategy=center_on_screen&amp;width=950" TargetMode="External"/><Relationship Id="rId57" Type="http://schemas.openxmlformats.org/officeDocument/2006/relationships/hyperlink" Target="https://my.apps.factset.com/viewer/?_app_id=central_doc_viewer&amp;_dd2=%26f%3Dsld%26c%3Dtrue%26os%3D92906%26oe%3D92913&amp;_doc_docfn=U2FsdGVkX18MwJT0RFz06IxyUe0jESnkrdBgIKG934GBoKnr/zV2r1HetmBYByHMRkBYcWd1fUZB+y6G9vALbSMYKFQrNNDR18V+fN1uU+c=&amp;center_on_screen=true&amp;float_window=true&amp;height=800&amp;positioning_strategy=center_on_screen&amp;width=950" TargetMode="External"/><Relationship Id="rId262" Type="http://schemas.openxmlformats.org/officeDocument/2006/relationships/hyperlink" Target="https://my.apps.factset.com/viewer/?_app_id=central_doc_viewer&amp;_dd2=%26f%3Dsld%26c%3Dtrue%26os%3D166280%26oe%3D166286&amp;_doc_docfn=U2FsdGVkX1/2YXAuPjlXQigasVGNXF9CKVWXUso5gFMkCsKeVsyXQRJFQuPb16GyS7HezqlrXPQ/fZ9Z2WTmY6Ba1wd20+UQ83F9FkKYw4w=&amp;center_on_screen=true&amp;float_window=true&amp;height=800&amp;positioning_strategy=center_on_screen&amp;width=950" TargetMode="External"/><Relationship Id="rId283" Type="http://schemas.openxmlformats.org/officeDocument/2006/relationships/hyperlink" Target="https://my.apps.factset.com/viewer/?_app_id=central_doc_viewer&amp;_dd2=%26f%3Dsld%26c%3Dtrue%26os%3D112664%26oe%3D112671&amp;_doc_docfn=U2FsdGVkX192YLsGaRHqTe8ptF8U85izf7t5qp1oYXSA3BSdaR6mK66Xn+dt2R6xwItPVNdatno/HFK+t2aGx9iTtAPbXJ9CiRjMusWbSs4=&amp;center_on_screen=true&amp;float_window=true&amp;height=800&amp;positioning_strategy=center_on_screen&amp;width=950" TargetMode="External"/><Relationship Id="rId78" Type="http://schemas.openxmlformats.org/officeDocument/2006/relationships/hyperlink" Target="https://my.apps.factset.com/viewer/?_app_id=central_doc_viewer&amp;_dd2=%26f%3Dsld%26c%3Dtrue%26os%3D95702%26oe%3D95708&amp;_doc_docfn=U2FsdGVkX19jorI+B6U8exXLrRP1rSa+0g1oDHU+y1g+OUs5sYWgZ+RJZf19lwjacBvz3vQqj1/MdlATSMkTW5ywtIEhYDCs2uUQkr3TtIQ=&amp;center_on_screen=true&amp;float_window=true&amp;height=800&amp;positioning_strategy=center_on_screen&amp;width=950" TargetMode="External"/><Relationship Id="rId99" Type="http://schemas.openxmlformats.org/officeDocument/2006/relationships/hyperlink" Target="https://my.apps.factset.com/viewer/?_app_id=central_doc_viewer&amp;_dd2=%26f%3Dsld%26c%3Dtrue%26os%3D96814%26oe%3D96820&amp;_doc_docfn=U2FsdGVkX1+VFjefOfbbRLIgre8PguZwxYyKRkAV9qhrZJyMAWS298zHCkT1ZisfCoRQL094Op/VfVNt/59WWApF5rn2Z9RBt9Hk/18J5qY=&amp;center_on_screen=true&amp;float_window=true&amp;height=800&amp;positioning_strategy=center_on_screen&amp;width=950" TargetMode="External"/><Relationship Id="rId101" Type="http://schemas.openxmlformats.org/officeDocument/2006/relationships/hyperlink" Target="https://my.apps.factset.com/viewer/?_app_id=central_doc_viewer&amp;_dd2=%26f%3Dsld%26c%3Dtrue%26os%3D101557%26oe%3D101563&amp;_doc_docfn=U2FsdGVkX1+vsDS4TMCIANj2mXSar2C1/rjO1+iLffW8AnSDIqr85Bf7wcQtUe3me+PJpdo8ymlJi48UqjcNfG3kjSBaN5fphMUdshl9Vbw=&amp;center_on_screen=true&amp;float_window=true&amp;height=800&amp;positioning_strategy=center_on_screen&amp;width=950" TargetMode="External"/><Relationship Id="rId122" Type="http://schemas.openxmlformats.org/officeDocument/2006/relationships/hyperlink" Target="https://my.apps.factset.com/viewer/?_app_id=central_doc_viewer&amp;_dd2=%26f%3Dsld%26c%3Dtrue%26os%3D126784%26oe%3D126790&amp;_doc_docfn=U2FsdGVkX19/gqlOVB3aPtLis/4rA5Y9dyvKx16DqFK3ejbBHokGrYFyUhPnw3jq1nYJFqs5taf579v8L1lDaQ==&amp;center_on_screen=true&amp;float_window=true&amp;height=800&amp;positioning_strategy=center_on_screen&amp;width=950" TargetMode="External"/><Relationship Id="rId143" Type="http://schemas.openxmlformats.org/officeDocument/2006/relationships/hyperlink" Target="https://my.apps.factset.com/viewer/?_app_id=central_doc_viewer&amp;_dd2=%26f%3Dsld%26c%3Dtrue%26os%3D99300%26oe%3D99308&amp;_doc_docfn=U2FsdGVkX19o4NYnowmJkqff2Lc2Zq3xRrCaO7yaIIKsv9eZu1FB9y7bnX3a+hfxqQE6AxjgStvcuGZ5BDovmJXsxt704q5A4eTuCkT/jME=&amp;center_on_screen=true&amp;float_window=true&amp;height=800&amp;positioning_strategy=center_on_screen&amp;width=950" TargetMode="External"/><Relationship Id="rId164" Type="http://schemas.openxmlformats.org/officeDocument/2006/relationships/hyperlink" Target="https://my.apps.factset.com/viewer/?_app_id=central_doc_viewer&amp;_dd2=%26f%3Dsld%26c%3Dtrue%26os%3D126417%26oe%3D126428&amp;_doc_docfn=U2FsdGVkX198n0YHqqWci/+zFLuQJk4jx3cDc83VcPLhL8796s8oyUsNhZf+kj9wvqAyXHvTrxRKO8AuTsZpOTiIg4tHYYztb7dLCUSBztY=&amp;center_on_screen=true&amp;float_window=true&amp;height=800&amp;positioning_strategy=center_on_screen&amp;width=950" TargetMode="External"/><Relationship Id="rId185" Type="http://schemas.openxmlformats.org/officeDocument/2006/relationships/hyperlink" Target="https://my.apps.factset.com/viewer/?_app_id=central_doc_viewer&amp;_dd2=%26f%3Dsld%26c%3Dtrue%26os%3D107445%26oe%3D107452&amp;_doc_docfn=U2FsdGVkX19ha70PylXEjRJTXYNRY33coR6gQ80jCyvyLdw30BweLJpv+/lOjiuucnb2fCCPnffXkOEktuaJhl23KWuN4xOhkQboPrhRXyo=&amp;center_on_screen=true&amp;float_window=true&amp;height=800&amp;positioning_strategy=center_on_screen&amp;width=950" TargetMode="External"/><Relationship Id="rId9" Type="http://schemas.openxmlformats.org/officeDocument/2006/relationships/hyperlink" Target="https://my.apps.factset.com/viewer/?_app_id=central_doc_viewer&amp;_dd2=%26f%3Dsld%26c%3Dtrue%26os%3D103224%26oe%3D103233&amp;_doc_docfn=U2FsdGVkX18MrXjtF67wve5NolK+lktWoHlXjuHlf8ekg7xFofDhcvobep1owHnASxTFPx8Mf0m/nGfwVVGfW0FBVUCdu6lzaJzwJJP2NYM=&amp;center_on_screen=true&amp;float_window=true&amp;height=800&amp;positioning_strategy=center_on_screen&amp;width=950" TargetMode="External"/><Relationship Id="rId210" Type="http://schemas.openxmlformats.org/officeDocument/2006/relationships/hyperlink" Target="https://my.apps.factset.com/viewer/?_app_id=central_doc_viewer&amp;_dd2=%26f%3Dsld%26c%3Dtrue%26os%3D1701353%26oe%3D1701359&amp;_doc_docfn=U2FsdGVkX18t/wGW7B7BUXydWYma4adfMNUvJnDMlDnt4fl94j0+vYeH1UKt4hM47Go05WDUCFmsMlZvZqeKtNHXSnO1p3mbC10Cd1B1FA4=&amp;center_on_screen=true&amp;float_window=true&amp;height=800&amp;positioning_strategy=center_on_screen&amp;width=950" TargetMode="External"/><Relationship Id="rId26" Type="http://schemas.openxmlformats.org/officeDocument/2006/relationships/hyperlink" Target="https://my.apps.factset.com/viewer/?_app_id=central_doc_viewer&amp;_dd2=%26f%3Dsld%26c%3Dtrue%26os%3D93723%26oe%3D93729&amp;_doc_docfn=U2FsdGVkX18sSf/O06E4GXVLnqR2sy1RwmAUJu9jEtgMnkLqdiqw/espdRSe2FQTFADZtizmWW6POlkLn3PusDFMR5pFQVDpN0hBOfHSYO4=&amp;center_on_screen=true&amp;float_window=true&amp;height=800&amp;positioning_strategy=center_on_screen&amp;width=950" TargetMode="External"/><Relationship Id="rId231" Type="http://schemas.openxmlformats.org/officeDocument/2006/relationships/hyperlink" Target="https://my.apps.factset.com/viewer/?_app_id=central_doc_viewer&amp;_dd2=%26f%3Dsld%26c%3Dtrue%26os%3D111702%26oe%3D111709&amp;_doc_docfn=U2FsdGVkX1/yso+RTz7njgQXNseLQ8e8NGefMfhZHCSkZufASTcfgZtCVEgbBB/RMZ5ke1KD6crugQNSzpq0moyYe+1Z1hLmlzKy0CCf2cw=&amp;center_on_screen=true&amp;float_window=true&amp;height=800&amp;positioning_strategy=center_on_screen&amp;width=950" TargetMode="External"/><Relationship Id="rId252" Type="http://schemas.openxmlformats.org/officeDocument/2006/relationships/hyperlink" Target="https://my.apps.factset.com/viewer/?_app_id=central_doc_viewer&amp;_dd2=%26f%3Dsld%26c%3Dtrue%26os%3D164579%26oe%3D164584&amp;_doc_docfn=U2FsdGVkX19GN8RxXGIQCzCllfzFO1OZuSZKdyI+PGybTgnL2loApwqSVm9zJL628IxPu/dA/0TTKZ+WAzBYIzX8tgCm571crSyh6KoG5lw=&amp;center_on_screen=true&amp;float_window=true&amp;height=800&amp;positioning_strategy=center_on_screen&amp;width=950" TargetMode="External"/><Relationship Id="rId273" Type="http://schemas.openxmlformats.org/officeDocument/2006/relationships/hyperlink" Target="https://my.apps.factset.com/viewer/?_app_id=central_doc_viewer&amp;_dd2=%26f%3Dsld%26c%3Dtrue%26os%3D121760%26oe%3D121768&amp;_doc_docfn=U2FsdGVkX1+4s2rSdRYlz9swmwxW13oUS/4GaMnA74nwik7PcAtYp0BtkGegNyGzZnkR8wvaK+u63c6snq+rnScW8WzVZxF3mtwLGix4zkA=&amp;center_on_screen=true&amp;float_window=true&amp;height=800&amp;positioning_strategy=center_on_screen&amp;width=950" TargetMode="External"/><Relationship Id="rId294" Type="http://schemas.openxmlformats.org/officeDocument/2006/relationships/hyperlink" Target="https://my.apps.factset.com/viewer/?_app_id=central_doc_viewer&amp;_dd2=%26f%3Dsld%26c%3Dtrue%26os%3D118737%26oe%3D118745&amp;_doc_docfn=U2FsdGVkX19eI3oCNAh81uTqgra4z1UjopsHSwj6lDcUroyPEaqwuAh1/BRusFEFHlY/glM2qkXMD98mAlMsERJIOrFfjjONf1OpNWMJ03A=&amp;center_on_screen=true&amp;float_window=true&amp;height=800&amp;positioning_strategy=center_on_screen&amp;width=950" TargetMode="External"/><Relationship Id="rId47" Type="http://schemas.openxmlformats.org/officeDocument/2006/relationships/hyperlink" Target="https://my.apps.factset.com/viewer/?_app_id=central_doc_viewer&amp;_dd2=%26f%3Dsld%26c%3Dtrue%26os%3D117214%26oe%3D117222&amp;_doc_docfn=U2FsdGVkX1/ipMB4b5mAcxOJJ7aWIbHWAAjgqBf4+g1YJOhg5bZxgD1Kow5TuWpvSpW3r0yxnn2vvGkMRWWzkTZlDLoQF9EB+9E4hbqUo0k=&amp;center_on_screen=true&amp;float_window=true&amp;height=800&amp;positioning_strategy=center_on_screen&amp;width=950" TargetMode="External"/><Relationship Id="rId68" Type="http://schemas.openxmlformats.org/officeDocument/2006/relationships/hyperlink" Target="https://my.apps.factset.com/viewer/?_app_id=central_doc_viewer&amp;_dd2=%26f%3Dsld%26c%3Dtrue%26os%3D120864%26oe%3D120871&amp;_doc_docfn=U2FsdGVkX19rPn9Res0buWjpu+6yfPSvBjS/dTmr2mQJVAUOHgxK7YCLe2VorVZ1tsCsjy0ggOVQEy3QZRRrRA==&amp;center_on_screen=true&amp;float_window=true&amp;height=800&amp;positioning_strategy=center_on_screen&amp;width=950" TargetMode="External"/><Relationship Id="rId89" Type="http://schemas.openxmlformats.org/officeDocument/2006/relationships/hyperlink" Target="https://my.apps.factset.com/viewer/?_app_id=central_doc_viewer&amp;_dd2=%26f%3Dsld%26c%3Dtrue%26os%3D116331%26oe%3D116337&amp;_doc_docfn=U2FsdGVkX1+Bb4XbZBoNgb8VyDWkKLqhLMdca3isPK3mPOlxqW3tni0zzgyaY7zhqnah+WAG14OOCtHBkg0THg==&amp;center_on_screen=true&amp;float_window=true&amp;height=800&amp;positioning_strategy=center_on_screen&amp;width=950" TargetMode="External"/><Relationship Id="rId112" Type="http://schemas.openxmlformats.org/officeDocument/2006/relationships/hyperlink" Target="https://my.apps.factset.com/viewer/?_app_id=central_doc_viewer&amp;_dd2=%26f%3Dsld%26c%3Dtrue%26os%3D102232%26oe%3D102237&amp;_doc_docfn=U2FsdGVkX1+A9R3J9dgS90WuY4ngeU2a5RVlMGAdGwCsmIwp2RAK8Uf3eqjEXYA90Ka3L8YggGXIxNRaO/5u+LO5Trp75jcKD4btQ5gynac=&amp;center_on_screen=true&amp;float_window=true&amp;height=800&amp;positioning_strategy=center_on_screen&amp;width=950" TargetMode="External"/><Relationship Id="rId133" Type="http://schemas.openxmlformats.org/officeDocument/2006/relationships/hyperlink" Target="https://my.apps.factset.com/viewer/?_app_id=central_doc_viewer&amp;_dd2=%26f%3Dsld%26c%3Dtrue%26os%3D105518%26oe%3D105526&amp;_doc_docfn=U2FsdGVkX19o1wS5az4Lskmam8adyIbBxnmdIyr6My7Gx0q4Lc3o2DbY9AZLCD02hoFcbBPp87bmSrghj8T3VIXtU6WJgz400xML95BhUJM=&amp;center_on_screen=true&amp;float_window=true&amp;height=800&amp;positioning_strategy=center_on_screen&amp;width=950" TargetMode="External"/><Relationship Id="rId154" Type="http://schemas.openxmlformats.org/officeDocument/2006/relationships/hyperlink" Target="https://my.apps.factset.com/viewer/?_app_id=central_doc_viewer&amp;_dd2=%26f%3Dsld%26c%3Dtrue%26os%3D138802%26oe%3D138806&amp;_doc_docfn=U2FsdGVkX18hnTOuVbjzgefx6frOZN8as7EPHmoT73gWBlnuNiRPMQAPrYJri3J96op5xlJtFr47zDDPbgV/YA==&amp;center_on_screen=true&amp;float_window=true&amp;height=800&amp;positioning_strategy=center_on_screen&amp;width=950" TargetMode="External"/><Relationship Id="rId175" Type="http://schemas.openxmlformats.org/officeDocument/2006/relationships/hyperlink" Target="https://my.apps.factset.com/viewer/?_app_id=central_doc_viewer&amp;_dd2=%26f%3Dsld%26c%3Dtrue%26os%3D116195%26oe%3D116201&amp;_doc_docfn=U2FsdGVkX19oLSSaifve/N1OnY/rpjba9+46OyBFyn4YP6DYpxo013bP2UYIYJYvrspft1W+vmEGPPYw5Me73u64NQt25kon+19c9uUmsmo=&amp;center_on_screen=true&amp;float_window=true&amp;height=800&amp;positioning_strategy=center_on_screen&amp;width=950" TargetMode="External"/><Relationship Id="rId196" Type="http://schemas.openxmlformats.org/officeDocument/2006/relationships/hyperlink" Target="https://my.apps.factset.com/viewer/?_app_id=central_doc_viewer&amp;_dd2=%26f%3Dsld%26c%3Dtrue%26os%3D109256%26oe%3D109262&amp;_doc_docfn=U2FsdGVkX19tDGc3o34PymvKnz+Xe073GhQDp8vx8lGPTb7EWzx8whiw8xlqVLqeJlDKtr9PaWeW2tZBJWeJV057cDVOo6gmp1h7fR1hy9Y=&amp;center_on_screen=true&amp;float_window=true&amp;height=800&amp;positioning_strategy=center_on_screen&amp;width=950" TargetMode="External"/><Relationship Id="rId200" Type="http://schemas.openxmlformats.org/officeDocument/2006/relationships/hyperlink" Target="https://my.apps.factset.com/viewer/?_app_id=central_doc_viewer&amp;_dd2=%26f%3Dsld%26c%3Dtrue%26os%3D1699864%26oe%3D1699870&amp;_doc_docfn=U2FsdGVkX18l4K8Dr+dzRIvt6trc5XlzE+nZILHplcr1V9I9+cJasx1OapXZYb2bjYSjApOdj+3oSSVyE+He5z/n9gyJMbzZwOHzwk7XkLc=&amp;center_on_screen=true&amp;float_window=true&amp;height=800&amp;positioning_strategy=center_on_screen&amp;width=950" TargetMode="External"/><Relationship Id="rId16" Type="http://schemas.openxmlformats.org/officeDocument/2006/relationships/hyperlink" Target="https://my.apps.factset.com/viewer/?_app_id=central_doc_viewer&amp;_dd2=%26f%3Dsld%26c%3Dtrue%26os%3D91120%26oe%3D91127&amp;_doc_docfn=U2FsdGVkX19JDo48igALX3ymuiBX2G1f71lY7eFUT1Wb3G+MGD4ftuvBn5TAxxoiVNNpSZ45sL6JJUGYHTtvow==&amp;center_on_screen=true&amp;float_window=true&amp;height=800&amp;positioning_strategy=center_on_screen&amp;width=950" TargetMode="External"/><Relationship Id="rId221" Type="http://schemas.openxmlformats.org/officeDocument/2006/relationships/hyperlink" Target="https://my.apps.factset.com/viewer/?_app_id=central_doc_viewer&amp;_dd2=%26f%3Dsld%26c%3Dtrue%26os%3D114665%26oe%3D114672&amp;_doc_docfn=U2FsdGVkX185d4wV9v/fqXn4GOQrV7cGQI/4nBpi+i58QPV4n+/DCAaxz4tlcr2627KaHoxHypsEa+gvd7+eISI5QCvY9HpmXx/T4H3dZ64=&amp;center_on_screen=true&amp;float_window=true&amp;height=800&amp;positioning_strategy=center_on_screen&amp;width=950" TargetMode="External"/><Relationship Id="rId242" Type="http://schemas.openxmlformats.org/officeDocument/2006/relationships/hyperlink" Target="https://my.apps.factset.com/viewer/?_app_id=central_doc_viewer&amp;_dd2=%26f%3Dsld%26c%3Dtrue%26os%3D163135%26oe%3D163143&amp;_doc_docfn=U2FsdGVkX1/bZYBKsnaUlkOIXjy+QvM0W4BwXlRq6oXBOC8dByX5tPoarq38kRGsh1V3fry8qinsWooOmqEeT2mIJkPfyu6+00N7X22R2Hw=&amp;center_on_screen=true&amp;float_window=true&amp;height=800&amp;positioning_strategy=center_on_screen&amp;width=950" TargetMode="External"/><Relationship Id="rId263" Type="http://schemas.openxmlformats.org/officeDocument/2006/relationships/hyperlink" Target="https://my.apps.factset.com/viewer/?_app_id=central_doc_viewer&amp;_dd2=%26f%3Dsld%26c%3Dtrue%26os%3D119226%26oe%3D119235&amp;_doc_docfn=U2FsdGVkX18SlfLGetbAyisdNqv076zB/rYkigVn9ffz6Xj5lS1xTxF4r3C5fNm9DLIh5I3XihVJx9LoZLn1M2Q5XSTgsuri8fZPH8EnSDA=&amp;center_on_screen=true&amp;float_window=true&amp;height=800&amp;positioning_strategy=center_on_screen&amp;width=950" TargetMode="External"/><Relationship Id="rId284" Type="http://schemas.openxmlformats.org/officeDocument/2006/relationships/hyperlink" Target="https://my.apps.factset.com/viewer/?_app_id=central_doc_viewer&amp;_dd2=%26f%3Dsld%26c%3Dtrue%26os%3D128046%26oe%3D128053&amp;_doc_docfn=U2FsdGVkX19j7r+TDAyiTNrltx8HeoCPc39I4ErgM/B7FEXyHFejCqljiB6+J6qi2oYY5KM0GPsUeAD1iyygX7XtdrFrAdsvaOUIVewFycc=&amp;center_on_screen=true&amp;float_window=true&amp;height=800&amp;positioning_strategy=center_on_screen&amp;width=950" TargetMode="External"/><Relationship Id="rId37" Type="http://schemas.openxmlformats.org/officeDocument/2006/relationships/hyperlink" Target="https://my.apps.factset.com/viewer/?_app_id=central_doc_viewer&amp;_dd2=%26f%3Dsld%26c%3Dtrue%26os%3D103822%26oe%3D103828&amp;_doc_docfn=U2FsdGVkX1+OH1q7FaP/p9mFvV9RCAPR3GaoDgHqgnZeXOjEk0OkDB1MPZbIuqSzuy1kCCZ0BBiAy+K+QI3oGF9IGccivJ8QmBgu3LIf/as=&amp;center_on_screen=true&amp;float_window=true&amp;height=800&amp;positioning_strategy=center_on_screen&amp;width=950" TargetMode="External"/><Relationship Id="rId58" Type="http://schemas.openxmlformats.org/officeDocument/2006/relationships/hyperlink" Target="https://my.apps.factset.com/viewer/?_app_id=central_doc_viewer&amp;_dd2=%26f%3Dsld%26c%3Dtrue%26os%3D94614%26oe%3D94621&amp;_doc_docfn=U2FsdGVkX1/t1d7N6u8iqj5mjWkD5gGO4xsZEWJ89lNI8BZ2e8WZtJPh53prmiuPhqVDDTf7aUCapcLxTdpYC0BP/jxSkfInHbqgeevRqAk=&amp;center_on_screen=true&amp;float_window=true&amp;height=800&amp;positioning_strategy=center_on_screen&amp;width=950" TargetMode="External"/><Relationship Id="rId79" Type="http://schemas.openxmlformats.org/officeDocument/2006/relationships/hyperlink" Target="https://my.apps.factset.com/viewer/?_app_id=central_doc_viewer&amp;_dd2=%26f%3Dsld%26c%3Dtrue%26os%3D95723%26oe%3D95729&amp;_doc_docfn=U2FsdGVkX1/2YFEni2qE+o6afwlEHHuBpi/7qF7jfbtsk1L2MFEOw0SRDmBE2CBLJCdIXUEe96XI6e8aUOfkBQPHrWcIHpYENLDAK8NVR5I=&amp;center_on_screen=true&amp;float_window=true&amp;height=800&amp;positioning_strategy=center_on_screen&amp;width=950" TargetMode="External"/><Relationship Id="rId102" Type="http://schemas.openxmlformats.org/officeDocument/2006/relationships/hyperlink" Target="https://my.apps.factset.com/viewer/?_app_id=central_doc_viewer&amp;_dd2=%26f%3Dsld%26c%3Dtrue%26os%3D123090%26oe%3D123096&amp;_doc_docfn=U2FsdGVkX1/cTQckQNTXgoXxZCvapYGKIOb10w5FOXAWHmwIGXg1PhL2xik5+crE7RzgE4xuuBBbrwRl4X3t8w==&amp;center_on_screen=true&amp;float_window=true&amp;height=800&amp;positioning_strategy=center_on_screen&amp;width=950" TargetMode="External"/><Relationship Id="rId123" Type="http://schemas.openxmlformats.org/officeDocument/2006/relationships/hyperlink" Target="https://my.apps.factset.com/viewer/?_app_id=central_doc_viewer&amp;_dd2=%26f%3Dsld%26c%3Dtrue%26os%3D98504%26oe%3D98510&amp;_doc_docfn=U2FsdGVkX19/MOBa0bCGjUJiP+ehY/IveFZbDM2PWLnGKjXLEUc2n1eEfmEeT3wtUxXf+r7Ki+zPERNI7klSAT2gZ2LDTW1HMMfJj5guhZk=&amp;center_on_screen=true&amp;float_window=true&amp;height=800&amp;positioning_strategy=center_on_screen&amp;width=950" TargetMode="External"/><Relationship Id="rId144" Type="http://schemas.openxmlformats.org/officeDocument/2006/relationships/hyperlink" Target="https://my.apps.factset.com/viewer/?_app_id=central_doc_viewer&amp;_dd2=%26f%3Dsld%26c%3Dtrue%26os%3D106155%26oe%3D106163&amp;_doc_docfn=U2FsdGVkX18WrkaLkmI7wfw0JO+u2SwwjeFMQPeH0LG2bmlIXtmp/zR1TEC5ssQkTf8DK+h22SPBuHhVzuYyN89E4I7TrJzxdMwzNddAI78=&amp;center_on_screen=true&amp;float_window=true&amp;height=800&amp;positioning_strategy=center_on_screen&amp;width=950" TargetMode="External"/><Relationship Id="rId90" Type="http://schemas.openxmlformats.org/officeDocument/2006/relationships/hyperlink" Target="https://my.apps.factset.com/viewer/?_app_id=central_doc_viewer&amp;_dd2=%26f%3Dsld%26c%3Dtrue%26os%3D115755%26oe%3D115761&amp;_doc_docfn=U2FsdGVkX18pY/okfzjPNcjvJDO4UBEzrUMRiBo3fvdWHgxuEcmD5DHMRjJ1Z9cILixMcdWQwsIiiixfHzLT/Q==&amp;center_on_screen=true&amp;float_window=true&amp;height=800&amp;positioning_strategy=center_on_screen&amp;width=950" TargetMode="External"/><Relationship Id="rId165" Type="http://schemas.openxmlformats.org/officeDocument/2006/relationships/hyperlink" Target="https://my.apps.factset.com/viewer/?_app_id=central_doc_viewer&amp;_dd2=%26f%3Dsld%26c%3Dtrue%26os%3D128978%26oe%3D128984&amp;_doc_docfn=U2FsdGVkX1+s0G1wtMaFUD6+imA78ISx62MpTA6nMiKFJK8qMqe7IAVKEyWI6FKx/PSf1VTMDeN2JDa6+jvoWL0aLW8lwxXp3GmyK+/4wjc=&amp;center_on_screen=true&amp;float_window=true&amp;height=800&amp;positioning_strategy=center_on_screen&amp;width=950" TargetMode="External"/><Relationship Id="rId186" Type="http://schemas.openxmlformats.org/officeDocument/2006/relationships/hyperlink" Target="https://my.apps.factset.com/viewer/?_app_id=central_doc_viewer&amp;_dd2=%26f%3Dsld%26c%3Dtrue%26os%3D155205%26oe%3D155212&amp;_doc_docfn=U2FsdGVkX18cFKEnGkA+XwD/TDxs3QBbyPagqFG5mE6zyFKAkwmkAwox6JmYRL02cIypNUS6+lVR1ahiaTCU1YtRukBbRuL598QIbSOjfew=&amp;center_on_screen=true&amp;float_window=true&amp;height=800&amp;positioning_strategy=center_on_screen&amp;width=950" TargetMode="External"/><Relationship Id="rId211" Type="http://schemas.openxmlformats.org/officeDocument/2006/relationships/hyperlink" Target="https://my.apps.factset.com/viewer/?_app_id=central_doc_viewer&amp;_dd2=%26f%3Dsld%26c%3Dtrue%26os%3D108533%26oe%3D108539&amp;_doc_docfn=U2FsdGVkX19Q5PGOvnAm1NWXZn2uVaxI60R/2XnEDtaD90nQJMjQKWb9YyYeN4h61XgVZDjSbkKy/KOlmscIHRjz87upKrwsBf1teaRLodU=&amp;center_on_screen=true&amp;float_window=true&amp;height=800&amp;positioning_strategy=center_on_screen&amp;width=950" TargetMode="External"/><Relationship Id="rId232" Type="http://schemas.openxmlformats.org/officeDocument/2006/relationships/hyperlink" Target="https://my.apps.factset.com/viewer/?_app_id=central_doc_viewer&amp;_dd2=%26f%3Dsld%26c%3Dtrue%26os%3D159466%26oe%3D159473&amp;_doc_docfn=U2FsdGVkX1+33tw/LdBc9CGWHrAp8aub6Y7yllV2MuPyVxF1NHtCM3Oxpif4wZemZlq63vQXOSzFWWsnTu2J6VajOFaRiAWFk9/jCtFLmsM=&amp;center_on_screen=true&amp;float_window=true&amp;height=800&amp;positioning_strategy=center_on_screen&amp;width=950" TargetMode="External"/><Relationship Id="rId253" Type="http://schemas.openxmlformats.org/officeDocument/2006/relationships/hyperlink" Target="https://my.apps.factset.com/viewer/?_app_id=central_doc_viewer&amp;_dd2=%26f%3Dsld%26c%3Dtrue%26os%3D117586%26oe%3D117593&amp;_doc_docfn=U2FsdGVkX1/14Vp+najEpWFslcKCQUhuoR+Cw8sn6tJ1c0Z5FCy9n7aQlxvdfYopImdh6RcqO2XQM0uC0FAjdrFStVjEz59m2iwRNPZQJGA=&amp;center_on_screen=true&amp;float_window=true&amp;height=800&amp;positioning_strategy=center_on_screen&amp;width=950" TargetMode="External"/><Relationship Id="rId274" Type="http://schemas.openxmlformats.org/officeDocument/2006/relationships/hyperlink" Target="https://my.apps.factset.com/viewer/?_app_id=central_doc_viewer&amp;_dd2=%26f%3Dsld%26c%3Dtrue%26os%3D121971%26oe%3D121975&amp;_doc_docfn=U2FsdGVkX1+V2PXiUKNA5LMJe80HvGJ54kawFngUPQsgapZFXxBYeAqUwhBlvE3LsTBlbyuaHT11d30CZuhtJ1PuWlhiiQjNYv+aPr0dugc=&amp;center_on_screen=true&amp;float_window=true&amp;height=800&amp;positioning_strategy=center_on_screen&amp;width=950" TargetMode="External"/><Relationship Id="rId295" Type="http://schemas.openxmlformats.org/officeDocument/2006/relationships/hyperlink" Target="https://my.apps.factset.com/viewer/?_app_id=central_doc_viewer&amp;_dd2=%26f%3Dsld%26c%3Dtrue%26os%3D119470%26oe%3D119473&amp;_doc_docfn=U2FsdGVkX1/lAH9dXYkYis4v3Luzh/H9c/LjcyQnhp4MpDXzt96Y6k5085fIBxHgH/3T4gM8QJae3FZPl90kawj94RvZmuOotoV65mGveCY=&amp;center_on_screen=true&amp;float_window=true&amp;height=800&amp;positioning_strategy=center_on_screen&amp;width=950" TargetMode="External"/><Relationship Id="rId27" Type="http://schemas.openxmlformats.org/officeDocument/2006/relationships/hyperlink" Target="https://my.apps.factset.com/viewer/?_app_id=central_doc_viewer&amp;_dd2=%26f%3Dsld%26c%3Dtrue%26os%3D93744%26oe%3D93750&amp;_doc_docfn=U2FsdGVkX1+a5uZw2jCyJgG3FPj/C4v8RA9c8/PXOI63eAU924KhP5ozchN8RLB8bIL0ZqrV13NTReTxYIPIgrkIA2AbpaHT+vlOaJ/58+g=&amp;center_on_screen=true&amp;float_window=true&amp;height=800&amp;positioning_strategy=center_on_screen&amp;width=950" TargetMode="External"/><Relationship Id="rId48" Type="http://schemas.openxmlformats.org/officeDocument/2006/relationships/hyperlink" Target="https://my.apps.factset.com/viewer/?_app_id=central_doc_viewer&amp;_dd2=%26f%3Dsld%26c%3Dtrue%26os%3D100708%26oe%3D100714&amp;_doc_docfn=U2FsdGVkX18pQc6b+4COYm/hEfyGFbr8k71jmH8FG9tO9W6pX+RCijF5RGJy9LHTWebJ/l6S66nvOK4Vp/wXLQ==&amp;center_on_screen=true&amp;float_window=true&amp;height=800&amp;positioning_strategy=center_on_screen&amp;width=950" TargetMode="External"/><Relationship Id="rId69" Type="http://schemas.openxmlformats.org/officeDocument/2006/relationships/hyperlink" Target="https://my.apps.factset.com/viewer/?_app_id=central_doc_viewer&amp;_dd2=%26f%3Dsld%26c%3Dtrue%26os%3D96114%26oe%3D96121&amp;_doc_docfn=U2FsdGVkX188qI1HQi2u2VEnG4+1i51rgf/wBoRRblaiAzVnE72gH/STzSI/BIkKr9FNFbxYUMSwSgQ3uGZncgQORMsqRrByXPaKyxDLN2o=&amp;center_on_screen=true&amp;float_window=true&amp;height=800&amp;positioning_strategy=center_on_screen&amp;width=950" TargetMode="External"/><Relationship Id="rId113" Type="http://schemas.openxmlformats.org/officeDocument/2006/relationships/hyperlink" Target="https://my.apps.factset.com/viewer/?_app_id=central_doc_viewer&amp;_dd2=%26f%3Dsld%26c%3Dtrue%26os%3D102270%26oe%3D102276&amp;_doc_docfn=U2FsdGVkX18yPfBqeCO7+l5xBPn+buV3rP8jWz2aBozAsJSq6xwzmkMno/1/Nl1+XUsc7RES53vn+IVErhDxS9rQL7Wme5+Q+yvoOp/alwk=&amp;center_on_screen=true&amp;float_window=true&amp;height=800&amp;positioning_strategy=center_on_screen&amp;width=950" TargetMode="External"/><Relationship Id="rId134" Type="http://schemas.openxmlformats.org/officeDocument/2006/relationships/hyperlink" Target="https://my.apps.factset.com/viewer/?_app_id=central_doc_viewer&amp;_dd2=%26f%3Dsld%26c%3Dtrue%26os%3D131780%26oe%3D131786&amp;_doc_docfn=U2FsdGVkX1/40PPGPKhvh6XdlSSLFC1NqrNMen3Ir/iq/o2OuurnCjwcAOikVZftfl/vxvyc1b9fgKLCBncvQQ==&amp;center_on_screen=true&amp;float_window=true&amp;height=800&amp;positioning_strategy=center_on_screen&amp;width=950" TargetMode="External"/><Relationship Id="rId80" Type="http://schemas.openxmlformats.org/officeDocument/2006/relationships/hyperlink" Target="https://my.apps.factset.com/viewer/?_app_id=central_doc_viewer&amp;_dd2=%26f%3Dsld%26c%3Dtrue%26os%3D111597%26oe%3D111603&amp;_doc_docfn=U2FsdGVkX1+9IrO0YB044RxvIuS21v5AXrJvwhLbAx24b06lnPJ8bNk0HrCwZewp7/dM1VV64vDK2LoH1u7vpw==&amp;center_on_screen=true&amp;float_window=true&amp;height=800&amp;positioning_strategy=center_on_screen&amp;width=950" TargetMode="External"/><Relationship Id="rId155" Type="http://schemas.openxmlformats.org/officeDocument/2006/relationships/hyperlink" Target="https://my.apps.factset.com/viewer/?_app_id=central_doc_viewer&amp;_dd2=%26f%3Dsld%26c%3Dtrue%26os%3D102185%26oe%3D102192&amp;_doc_docfn=U2FsdGVkX18L6Q0BYbBQ8Xk34erXijgp3VRCH73RFr3Pcmtf7VuINMzd2zvu7uKvNQy6ChBlS+5oRnLs9XKJfGF4jHFtB8X6O8V32hCF7NI=&amp;center_on_screen=true&amp;float_window=true&amp;height=800&amp;positioning_strategy=center_on_screen&amp;width=950" TargetMode="External"/><Relationship Id="rId176" Type="http://schemas.openxmlformats.org/officeDocument/2006/relationships/hyperlink" Target="https://my.apps.factset.com/viewer/?_app_id=central_doc_viewer&amp;_dd2=%26f%3Dsld%26c%3Dtrue%26os%3D117621%26oe%3D117628&amp;_doc_docfn=U2FsdGVkX1/fHgTDeKOgw0BlupsB8Up6l+Ix62asL7Jcji91tK5hTLnIS9fnhgL2vU4vBLZzF5gwFuwTW9Qq0h8rEQWUcg9XkbzXE5ahEAk=&amp;center_on_screen=true&amp;float_window=true&amp;height=800&amp;positioning_strategy=center_on_screen&amp;width=950" TargetMode="External"/><Relationship Id="rId197" Type="http://schemas.openxmlformats.org/officeDocument/2006/relationships/hyperlink" Target="https://my.apps.factset.com/viewer/?_app_id=central_doc_viewer&amp;_dd2=%26f%3Dsld%26c%3Dtrue%26os%3D157017%26oe%3D157024&amp;_doc_docfn=U2FsdGVkX1/+SAE+zjFUT5xhpjLiFNN+m1ux82NNwIDGIkX08cE3dYqcvFPxwLxNVLX4CrBGQdG7lOv8jg4EIIVn46LXq3UsNm5z894fTjg=&amp;center_on_screen=true&amp;float_window=true&amp;height=800&amp;positioning_strategy=center_on_screen&amp;width=950" TargetMode="External"/><Relationship Id="rId201" Type="http://schemas.openxmlformats.org/officeDocument/2006/relationships/hyperlink" Target="https://my.apps.factset.com/viewer/?_app_id=central_doc_viewer&amp;_dd2=%26f%3Dsld%26c%3Dtrue%26os%3D124361%26oe%3D124367&amp;_doc_docfn=U2FsdGVkX18SP2qvdYN9j/BCc7dkm9PkxUJSgYMa+McqR3eeop4yk6+qm/t+kvYGJYIfzt3smJvdMTWP6q0DWnFJABSldw61sp0S0qCaHZo=&amp;center_on_screen=true&amp;float_window=true&amp;height=800&amp;positioning_strategy=center_on_screen&amp;width=950" TargetMode="External"/><Relationship Id="rId222" Type="http://schemas.openxmlformats.org/officeDocument/2006/relationships/hyperlink" Target="https://my.apps.factset.com/viewer/?_app_id=central_doc_viewer&amp;_dd2=%26f%3Dsld%26c%3Dtrue%26os%3D162424%26oe%3D162431&amp;_doc_docfn=U2FsdGVkX19vE6e55oscaIX6rhaSi4AkIUpIIpoog2loXreIM9GgXs6o3uVAKo9CDDTBd1EJIs3V+ijxAIejB5+uxzFb77k9gMsPLOLdE8g=&amp;center_on_screen=true&amp;float_window=true&amp;height=800&amp;positioning_strategy=center_on_screen&amp;width=950" TargetMode="External"/><Relationship Id="rId243" Type="http://schemas.openxmlformats.org/officeDocument/2006/relationships/hyperlink" Target="https://my.apps.factset.com/viewer/?_app_id=central_doc_viewer&amp;_dd2=%26f%3Dsld%26c%3Dtrue%26os%3D116146%26oe%3D116155&amp;_doc_docfn=U2FsdGVkX19V/CTuHa/Tzeq3lR1RItfH2W2ARn/0kVwzg290psCMzFGKwWReU8nDUlzhQ5dhTkc3LlfN0Xy7tCoeEyxxm0JgtAgFsDcNfs4=&amp;center_on_screen=true&amp;float_window=true&amp;height=800&amp;positioning_strategy=center_on_screen&amp;width=950" TargetMode="External"/><Relationship Id="rId264" Type="http://schemas.openxmlformats.org/officeDocument/2006/relationships/hyperlink" Target="https://my.apps.factset.com/viewer/?_app_id=central_doc_viewer&amp;_dd2=%26f%3Dsld%26c%3Dtrue%26os%3D119457%26oe%3D119464&amp;_doc_docfn=U2FsdGVkX1+VSSYqdV+L8TlaqKtUTBWvKEXreSD81Z9+HuXh7Z+o2QkDElX/0w2R0fgbHHP0ey25lg+NIkP51U8YlMiNKYqgxJhvEnBRQ/8=&amp;center_on_screen=true&amp;float_window=true&amp;height=800&amp;positioning_strategy=center_on_screen&amp;width=950" TargetMode="External"/><Relationship Id="rId285" Type="http://schemas.openxmlformats.org/officeDocument/2006/relationships/hyperlink" Target="https://my.apps.factset.com/viewer/?_app_id=central_doc_viewer&amp;_dd2=%26f%3Dsld%26c%3Dtrue%26os%3D130594%26oe%3D130602&amp;_doc_docfn=U2FsdGVkX1+dUxccptO/Q0J+EhsFKV6DngIKf4beWKNmL7IyggmIhbtJxZ3yGFJD/7NT/X4DQEYXnx8jCcXaQAGEOFj1U8o6S989b/JTOCA=&amp;center_on_screen=true&amp;float_window=true&amp;height=800&amp;positioning_strategy=center_on_screen&amp;width=950" TargetMode="External"/><Relationship Id="rId17" Type="http://schemas.openxmlformats.org/officeDocument/2006/relationships/hyperlink" Target="https://my.apps.factset.com/viewer/?_app_id=central_doc_viewer&amp;_dd2=%26f%3Dsld%26c%3Dtrue%26os%3D105092%26oe%3D105098&amp;_doc_docfn=U2FsdGVkX1+0LGxnWLcIOqxAkcnd0rYr/sjr3hv4fvDyRs7zPSht/MgamIu8BWOWw0cFTIH3YQhmT3h1JHHigsXd2orDKQEkngpHZhdVSlY=&amp;center_on_screen=true&amp;float_window=true&amp;height=800&amp;positioning_strategy=center_on_screen&amp;width=950" TargetMode="External"/><Relationship Id="rId38" Type="http://schemas.openxmlformats.org/officeDocument/2006/relationships/hyperlink" Target="https://my.apps.factset.com/viewer/?_app_id=central_doc_viewer&amp;_dd2=%26f%3Dsld%26c%3Dtrue%26os%3D113933%26oe%3D113939&amp;_doc_docfn=U2FsdGVkX190h/A9xIZOBeamiZvavx2Xk6IIotVxaX5AFL8W6sxmmMSrAcmY39+wBsnrRQIeunxNEosIy15JGZBwkV3ypbhBb6mHQvwtlm8=&amp;center_on_screen=true&amp;float_window=true&amp;height=800&amp;positioning_strategy=center_on_screen&amp;width=950" TargetMode="External"/><Relationship Id="rId59" Type="http://schemas.openxmlformats.org/officeDocument/2006/relationships/hyperlink" Target="https://my.apps.factset.com/viewer/?_app_id=central_doc_viewer&amp;_dd2=%26f%3Dsld%26c%3Dtrue%26os%3D94635%26oe%3D94642&amp;_doc_docfn=U2FsdGVkX1/GmE6NMcvnYd1C7CS4f+kMK87U3mCRyUUnjFkFHWQrJmwdu5fMoigi1/Sww6EyZ9R6quboanj0mdEfqOwC6QmsvOfVeNYq5GQ=&amp;center_on_screen=true&amp;float_window=true&amp;height=800&amp;positioning_strategy=center_on_screen&amp;width=950" TargetMode="External"/><Relationship Id="rId103" Type="http://schemas.openxmlformats.org/officeDocument/2006/relationships/hyperlink" Target="https://my.apps.factset.com/viewer/?_app_id=central_doc_viewer&amp;_dd2=%26f%3Dsld%26c%3Dtrue%26os%3D96617%26oe%3D96623&amp;_doc_docfn=U2FsdGVkX18tpTQE9n2KtNNe9t8004u5LKNWxlFCarNPMCPYNnsopnOdzIZMx1QOU/ZO0/mjD9WleM0ncMg1wCgTwDGmZSijBaqSM2WXTuU=&amp;center_on_screen=true&amp;float_window=true&amp;height=800&amp;positioning_strategy=center_on_screen&amp;width=950" TargetMode="External"/><Relationship Id="rId124" Type="http://schemas.openxmlformats.org/officeDocument/2006/relationships/hyperlink" Target="https://my.apps.factset.com/viewer/?_app_id=central_doc_viewer&amp;_dd2=%26f%3Dsld%26c%3Dtrue%26os%3D104419%26oe%3D104425&amp;_doc_docfn=U2FsdGVkX1+oBenY1vmaCC7hjWL43QHUqOE+tAojW8tbgk/Cgb4u6bvMsGfN+rV2r2fjVb8m3Wq05ns4gbyw3rilL8fMhLtsMZ7dgLPqIIU=&amp;center_on_screen=true&amp;float_window=true&amp;height=800&amp;positioning_strategy=center_on_screen&amp;width=950" TargetMode="External"/><Relationship Id="rId70" Type="http://schemas.openxmlformats.org/officeDocument/2006/relationships/hyperlink" Target="https://my.apps.factset.com/viewer/?_app_id=central_doc_viewer&amp;_dd2=%26f%3Dsld%26c%3Dtrue%26os%3D100428%26oe%3D100435&amp;_doc_docfn=U2FsdGVkX18V5E+I4q7qZ7dcRN/n2JuLy+Qqiyg4Jkv1mr3XtLQruJAtUgh/HQML1v8ZZGwxHKeXasy5Vu6kXffqSI1WCBSqmotM4D0nMJQ=&amp;center_on_screen=true&amp;float_window=true&amp;height=800&amp;positioning_strategy=center_on_screen&amp;width=950" TargetMode="External"/><Relationship Id="rId91" Type="http://schemas.openxmlformats.org/officeDocument/2006/relationships/hyperlink" Target="https://my.apps.factset.com/viewer/?_app_id=central_doc_viewer&amp;_dd2=%26f%3Dsld%26c%3Dtrue%26os%3D95267%26oe%3D95272&amp;_doc_docfn=U2FsdGVkX18G074h4uGoyq9KrrqfiyWuCk8+W6WVL4CTpAlCOnLXy7iU5pUYeXr95j4Z4O1q1WcW+MMraURbhhdH3JW78cfvl78/ZWpRm+s=&amp;center_on_screen=true&amp;float_window=true&amp;height=800&amp;positioning_strategy=center_on_screen&amp;width=950" TargetMode="External"/><Relationship Id="rId145" Type="http://schemas.openxmlformats.org/officeDocument/2006/relationships/hyperlink" Target="https://my.apps.factset.com/viewer/?_app_id=central_doc_viewer&amp;_dd2=%26f%3Dsld%26c%3Dtrue%26os%3D106213%26oe%3D106221&amp;_doc_docfn=U2FsdGVkX1+wIBVtCSCO4P3IaBpnFsKnEfhqziaUrpjqpc4K0wUGJDGa9A7XSSXBeRscIEOL5IywcRW0dVM4+Udi+iDRvUR4Oj53aopxXE4=&amp;center_on_screen=true&amp;float_window=true&amp;height=800&amp;positioning_strategy=center_on_screen&amp;width=950" TargetMode="External"/><Relationship Id="rId166" Type="http://schemas.openxmlformats.org/officeDocument/2006/relationships/hyperlink" Target="https://my.apps.factset.com/viewer/?_app_id=central_doc_viewer&amp;_dd2=%26f%3Dsld%26c%3Dtrue%26os%3D112252%26oe%3D112259&amp;_doc_docfn=U2FsdGVkX1+ZY2j2+xNLLNOT1OtEhcCnsA6y2/1U6M2dhyKEIJ+ZybeLuN0Eee+ImCT5SvvqFgyta4sVkS/SulZToK27cImPfcev+c9L/Ao=&amp;center_on_screen=true&amp;float_window=true&amp;height=800&amp;positioning_strategy=center_on_screen&amp;width=950" TargetMode="External"/><Relationship Id="rId187" Type="http://schemas.openxmlformats.org/officeDocument/2006/relationships/hyperlink" Target="https://my.apps.factset.com/viewer/?_app_id=central_doc_viewer&amp;_dd2=%26f%3Dsld%26c%3Dtrue%26os%3D108220%26oe%3D108229&amp;_doc_docfn=U2FsdGVkX1+p3qqrbPOmTD/keR/MpfksU4ZaJAyyZ5CzSxhj55rQcDaCc7ZWfiZK3H2QYqir1ztiEmerY590LPTUblCj9nKASONNTcxPtno=&amp;center_on_screen=true&amp;float_window=true&amp;height=800&amp;positioning_strategy=center_on_screen&amp;width=950" TargetMode="External"/><Relationship Id="rId1" Type="http://schemas.openxmlformats.org/officeDocument/2006/relationships/hyperlink" Target="https://my.apps.factset.com/viewer/?_app_id=central_doc_viewer&amp;_dd2=%26f%3Dsld%26c%3Dtrue%26os%3D91111%26oe%3D91120&amp;_doc_docfn=U2FsdGVkX1/GI3x0fMvtIgWSF4q2iLlkB7kJC+J+SnDm1J3OnGWO6YDbnOasmJCcLiHdwlMVm2PI8GRLDmdgy9sRO+sfb8iSPGVNSsmE5Wg=&amp;center_on_screen=true&amp;float_window=true&amp;height=800&amp;positioning_strategy=center_on_screen&amp;width=950" TargetMode="External"/><Relationship Id="rId212" Type="http://schemas.openxmlformats.org/officeDocument/2006/relationships/hyperlink" Target="https://my.apps.factset.com/viewer/?_app_id=central_doc_viewer&amp;_dd2=%26f%3Dsld%26c%3Dtrue%26os%3D156293%26oe%3D156299&amp;_doc_docfn=U2FsdGVkX1/Ti3MghINaYQ8IyXv7akS7obwuHww9ZfX8LfsfCQ8YVWnkGXDlvtHQolJRm0BNeaBlmYvf78cmBkY8umFKDnONMEbreYPGnfI=&amp;center_on_screen=true&amp;float_window=true&amp;height=800&amp;positioning_strategy=center_on_screen&amp;width=950" TargetMode="External"/><Relationship Id="rId233" Type="http://schemas.openxmlformats.org/officeDocument/2006/relationships/hyperlink" Target="https://my.apps.factset.com/viewer/?_app_id=central_doc_viewer&amp;_dd2=%26f%3Dsld%26c%3Dtrue%26os%3D112483%26oe%3D112490&amp;_doc_docfn=U2FsdGVkX1/8IRNbrk78oquJB4WgFVu7QNYK7qsa3mR13T+l4koOJQ7neciOsk81Z0rPkdg3i3ApmSYoTzVZcXVYMEHBZ7AQBFwdKXgS99E=&amp;center_on_screen=true&amp;float_window=true&amp;height=800&amp;positioning_strategy=center_on_screen&amp;width=950" TargetMode="External"/><Relationship Id="rId254" Type="http://schemas.openxmlformats.org/officeDocument/2006/relationships/hyperlink" Target="https://my.apps.factset.com/viewer/?_app_id=central_doc_viewer&amp;_dd2=%26f%3Dsld%26c%3Dtrue%26os%3D117824%26oe%3D117827&amp;_doc_docfn=U2FsdGVkX1+YX0wTdefrcmGihZnq6NNOhHRaEyq/mh0/1ww23SJPnKdYwQUoMyLbi+KkcEkCMPExYdQ1yJ6QLQS1eGNLdUBGrHONGpRdDa8=&amp;center_on_screen=true&amp;float_window=true&amp;height=800&amp;positioning_strategy=center_on_screen&amp;width=950" TargetMode="External"/><Relationship Id="rId28" Type="http://schemas.openxmlformats.org/officeDocument/2006/relationships/hyperlink" Target="https://my.apps.factset.com/viewer/?_app_id=central_doc_viewer&amp;_dd2=%26f%3Dsld%26c%3Dtrue%26os%3D105813%26oe%3D105819&amp;_doc_docfn=U2FsdGVkX18p2g0Epmp2Zi0HweJhq2XZsugJLrL2UauEYl8CyZDNePRsnY3FvDdMaaBjp4YsxVxAgHYHIZp2KQ==&amp;center_on_screen=true&amp;float_window=true&amp;height=800&amp;positioning_strategy=center_on_screen&amp;width=950" TargetMode="External"/><Relationship Id="rId49" Type="http://schemas.openxmlformats.org/officeDocument/2006/relationships/hyperlink" Target="https://my.apps.factset.com/viewer/?_app_id=central_doc_viewer&amp;_dd2=%26f%3Dsld%26c%3Dtrue%26os%3D91913%26oe%3D91918&amp;_doc_docfn=U2FsdGVkX19zPeP/bt/KWeomWXFuciWvivifubs4oURtxps0eZBa89cZ2FJUrwfNMxHsPjNiBS7wK9WX9/Dj1/F7TBIQU3FeXT10r6mAjzM=&amp;center_on_screen=true&amp;float_window=true&amp;height=800&amp;positioning_strategy=center_on_screen&amp;width=950" TargetMode="External"/><Relationship Id="rId114" Type="http://schemas.openxmlformats.org/officeDocument/2006/relationships/hyperlink" Target="https://my.apps.factset.com/viewer/?_app_id=central_doc_viewer&amp;_dd2=%26f%3Dsld%26c%3Dtrue%26os%3D124591%26oe%3D124597&amp;_doc_docfn=U2FsdGVkX18xc3Rvu00MGNB0L41AJn+vYdHD4QLKUYBfxaiWRPBJpVOiIQwAT+IQlh6v/6BqkvBDDGjObhFR6A==&amp;center_on_screen=true&amp;float_window=true&amp;height=800&amp;positioning_strategy=center_on_screen&amp;width=950" TargetMode="External"/><Relationship Id="rId275" Type="http://schemas.openxmlformats.org/officeDocument/2006/relationships/hyperlink" Target="https://my.apps.factset.com/viewer/?_app_id=central_doc_viewer&amp;_dd2=%26f%3Dsld%26c%3Dtrue%26os%3D1722588%26oe%3D1722599&amp;_doc_docfn=U2FsdGVkX19m7ow+JhjdmS0QoZ9v7uQIuwdGz2/K4hRxewxVYtinSKgTU84vAsj6qkilPyhcViOqZ6qxtXhGzQfbU6WIEaby1D6ILcfZoCI=&amp;center_on_screen=true&amp;float_window=true&amp;height=800&amp;positioning_strategy=center_on_screen&amp;width=950" TargetMode="External"/><Relationship Id="rId296" Type="http://schemas.openxmlformats.org/officeDocument/2006/relationships/hyperlink" Target="https://my.apps.factset.com/viewer/?_app_id=central_doc_viewer&amp;_dd2=%26f%3Dsld%26c%3Dtrue%26os%3D120388%26oe%3D120394&amp;_doc_docfn=U2FsdGVkX1+0ECo6AIuHvDmgD2EY6FQPPrQAUI+O94dsqEnQx8tY75G5tu5nVtFksX2Y9d7PgmjeoCGqrcJ7dVlk6tAg87xyqE8xjFmlYAU=&amp;center_on_screen=true&amp;float_window=true&amp;height=800&amp;positioning_strategy=center_on_screen&amp;width=950" TargetMode="External"/><Relationship Id="rId300" Type="http://schemas.openxmlformats.org/officeDocument/2006/relationships/hyperlink" Target="https://my.apps.factset.com/viewer/?_app_id=central_doc_viewer&amp;_dd2=%26f%3Dsld%26c%3Dtrue%26os%3D125476%26oe%3D125483&amp;_doc_docfn=U2FsdGVkX1/XV/TxEks3mwFMvwcKnpl4D4YWPUA9pMlp4fSWJQZ5kt1vhvCQES42WARtusGBPbXAGAGeZf7D/eCEm4PLNWtxPMaFuz7TplU=&amp;center_on_screen=true&amp;float_window=true&amp;height=800&amp;positioning_strategy=center_on_screen&amp;width=950" TargetMode="External"/><Relationship Id="rId60" Type="http://schemas.openxmlformats.org/officeDocument/2006/relationships/hyperlink" Target="https://my.apps.factset.com/viewer/?_app_id=central_doc_viewer&amp;_dd2=%26f%3Dsld%26c%3Dtrue%26os%3D108142%26oe%3D108149&amp;_doc_docfn=U2FsdGVkX19JE7hZYQyXsp2xE/XJlY7fWaeRdKLk58h0n2NcUdmhOFqq/PwNsCuoRcEYbK0+NekzBxvPS75pEQ==&amp;center_on_screen=true&amp;float_window=true&amp;height=800&amp;positioning_strategy=center_on_screen&amp;width=950" TargetMode="External"/><Relationship Id="rId81" Type="http://schemas.openxmlformats.org/officeDocument/2006/relationships/hyperlink" Target="https://my.apps.factset.com/viewer/?_app_id=central_doc_viewer&amp;_dd2=%26f%3Dsld%26c%3Dtrue%26os%3D94200%26oe%3D94207&amp;_doc_docfn=U2FsdGVkX19n4MlwqiH495KVDYFZPtMd05qKzGnFFoqGF8+N1HMPlJP5fPFiumjIF7qrArEOOsPRH6y8AHpPLHDIeJXrJ6uyZ0jQQmWShnA=&amp;center_on_screen=true&amp;float_window=true&amp;height=800&amp;positioning_strategy=center_on_screen&amp;width=950" TargetMode="External"/><Relationship Id="rId135" Type="http://schemas.openxmlformats.org/officeDocument/2006/relationships/hyperlink" Target="https://my.apps.factset.com/viewer/?_app_id=central_doc_viewer&amp;_dd2=%26f%3Dsld%26c%3Dtrue%26os%3D98807%26oe%3D98814&amp;_doc_docfn=U2FsdGVkX1+V3+7dcjPYHO8+uhUd62wtOXwOr3kCPuvq9HSbLVVNWpQLHOaHNcM+HmG+QxMGSV1A/R+3kU6+iF19BhirMc9BEe0zfJitslc=&amp;center_on_screen=true&amp;float_window=true&amp;height=800&amp;positioning_strategy=center_on_screen&amp;width=950" TargetMode="External"/><Relationship Id="rId156" Type="http://schemas.openxmlformats.org/officeDocument/2006/relationships/hyperlink" Target="https://my.apps.factset.com/viewer/?_app_id=central_doc_viewer&amp;_dd2=%26f%3Dsld%26c%3Dtrue%26os%3D110968%26oe%3D110975&amp;_doc_docfn=U2FsdGVkX1+cMmRCT0nqfP2VOGe8PsK4be1fqXmfEdIEUfOai7rMbK68QsO2biYZxXD6eeUFJ0/4oCX/pHgHoP656S7YsnrFRxIcZOeKmGc=&amp;center_on_screen=true&amp;float_window=true&amp;height=800&amp;positioning_strategy=center_on_screen&amp;width=950" TargetMode="External"/><Relationship Id="rId177" Type="http://schemas.openxmlformats.org/officeDocument/2006/relationships/hyperlink" Target="https://my.apps.factset.com/viewer/?_app_id=central_doc_viewer&amp;_dd2=%26f%3Dsld%26c%3Dtrue%26os%3D118333%26oe%3D118339&amp;_doc_docfn=U2FsdGVkX1+Bo02wQjIupNYw/0A9Ik9hwsHeav3SpdfwO9/Vu5I1J+8jW7J7cytjvGzkvFs7MVJZB3RE3qyDu6POsa8MWz03DnsAHEzZngk=&amp;center_on_screen=true&amp;float_window=true&amp;height=800&amp;positioning_strategy=center_on_screen&amp;width=950" TargetMode="External"/><Relationship Id="rId198" Type="http://schemas.openxmlformats.org/officeDocument/2006/relationships/hyperlink" Target="https://my.apps.factset.com/viewer/?_app_id=central_doc_viewer&amp;_dd2=%26f%3Dsld%26c%3Dtrue%26os%3D110032%26oe%3D110039&amp;_doc_docfn=U2FsdGVkX1/C5tg5Efx7RkLkGvlSO8jK7/naW/M3CK6gu2FAIW5vr6UKyc1w+yP14BuiR+CNkynNlPFwiZNhxaEep8rj51a1DwVH+NUpNaM=&amp;center_on_screen=true&amp;float_window=true&amp;height=800&amp;positioning_strategy=center_on_screen&amp;width=950" TargetMode="External"/><Relationship Id="rId202" Type="http://schemas.openxmlformats.org/officeDocument/2006/relationships/hyperlink" Target="https://my.apps.factset.com/viewer/?_app_id=central_doc_viewer&amp;_dd2=%26f%3Dsld%26c%3Dtrue%26os%3D173796%26oe%3D173802&amp;_doc_docfn=U2FsdGVkX18mXRi45vavP+gWIUVycjX4EpnwSpFiCjDDYUTv705FMY3ba6i2uzZLf8bznuHp4ot1qcX4UpVQRbMrplXpH4nlvOvnCWyRnN8=&amp;center_on_screen=true&amp;float_window=true&amp;height=800&amp;positioning_strategy=center_on_screen&amp;width=950" TargetMode="External"/><Relationship Id="rId223" Type="http://schemas.openxmlformats.org/officeDocument/2006/relationships/hyperlink" Target="https://my.apps.factset.com/viewer/?_app_id=central_doc_viewer&amp;_dd2=%26f%3Dsld%26c%3Dtrue%26os%3D115438%26oe%3D115445&amp;_doc_docfn=U2FsdGVkX18OA19OK0qCueekXp974/NMGN0SgHSwOmWvBB3n5ew6InVq5n8YVGl7nuTVFcBYrBTHo1w08K43iFKiX5PvZMpNuGpSfVEXUHE=&amp;center_on_screen=true&amp;float_window=true&amp;height=800&amp;positioning_strategy=center_on_screen&amp;width=950" TargetMode="External"/><Relationship Id="rId244" Type="http://schemas.openxmlformats.org/officeDocument/2006/relationships/hyperlink" Target="https://my.apps.factset.com/viewer/?_app_id=central_doc_viewer&amp;_dd2=%26f%3Dsld%26c%3Dtrue%26os%3D116400%26oe%3D116406&amp;_doc_docfn=U2FsdGVkX18qWxcu24TFJ+4Uxq5UX0S/nFgxP7Yzt/UXdFMGQOo94wybi8i3ovKRvvca4CW2VP65I+k+TS9w7DlXWinjVJBoh9/zcoa0Eo8=&amp;center_on_screen=true&amp;float_window=true&amp;height=800&amp;positioning_strategy=center_on_screen&amp;width=950" TargetMode="External"/><Relationship Id="rId18" Type="http://schemas.openxmlformats.org/officeDocument/2006/relationships/hyperlink" Target="https://my.apps.factset.com/viewer/?_app_id=central_doc_viewer&amp;_dd2=%26f%3Dsld%26c%3Dtrue%26os%3D115959%26oe%3D115965&amp;_doc_docfn=U2FsdGVkX199s3Iuz5HxmXxA+XzVR+rwH8lTkalVHJ/wvNv6lzAv5jtCmWe9p331+HuDu3dRFXCoPkluvEQjmpYcQtaMNbShNs/wU4mKiuk=&amp;center_on_screen=true&amp;float_window=true&amp;height=800&amp;positioning_strategy=center_on_screen&amp;width=950" TargetMode="External"/><Relationship Id="rId39" Type="http://schemas.openxmlformats.org/officeDocument/2006/relationships/hyperlink" Target="https://my.apps.factset.com/viewer/?_app_id=central_doc_viewer&amp;_dd2=%26f%3Dsld%26c%3Dtrue%26os%3D113993%26oe%3D113999&amp;_doc_docfn=U2FsdGVkX1/hvOVsl1bkXk4Ja+eekhbFJwXErRCUYgcILxzCgWQ28p7AW1zXtsG9zpAQQUvOmMtWN1quTSa6Yq55idgpJXDKySFipZq1uJs=&amp;center_on_screen=true&amp;float_window=true&amp;height=800&amp;positioning_strategy=center_on_screen&amp;width=950" TargetMode="External"/><Relationship Id="rId265" Type="http://schemas.openxmlformats.org/officeDocument/2006/relationships/hyperlink" Target="https://my.apps.factset.com/viewer/?_app_id=central_doc_viewer&amp;_dd2=%26f%3Dsld%26c%3Dtrue%26os%3D1718932%26oe%3D1718935&amp;_doc_docfn=U2FsdGVkX18V/7RVVCTE5lfeRSS6NV788DCGdf0MKj0qFQa3ZPb1xowfVFBWtW+DXcR7l1kgtNO7KBuiRQDutn/JsIds9/Ri0qmOF3GmFKc=&amp;center_on_screen=true&amp;float_window=true&amp;height=800&amp;positioning_strategy=center_on_screen&amp;width=950" TargetMode="External"/><Relationship Id="rId286" Type="http://schemas.openxmlformats.org/officeDocument/2006/relationships/hyperlink" Target="https://my.apps.factset.com/viewer/?_app_id=central_doc_viewer&amp;_dd2=%26f%3Dsld%26c%3Dtrue%26os%3D111940%26oe%3D111946&amp;_doc_docfn=U2FsdGVkX1/muOkcdcopQP/wu9y8XLQBSaqqmMm9z0E7EFjMq0+vZ/G+9W7ejR6bA5io11audeqqhj0M4NRijSYQxUmHjZSDhFo/cyIQDQ0=&amp;center_on_screen=true&amp;float_window=true&amp;height=800&amp;positioning_strategy=center_on_screen&amp;width=950" TargetMode="External"/><Relationship Id="rId50" Type="http://schemas.openxmlformats.org/officeDocument/2006/relationships/hyperlink" Target="https://my.apps.factset.com/viewer/?_app_id=central_doc_viewer&amp;_dd2=%26f%3Dsld%26c%3Dtrue%26os%3D92781%26oe%3D92786&amp;_doc_docfn=U2FsdGVkX1+0vkrAo0hxZzVLK0p60rqqGPOkfnq8lEixSlwpD+c5WEllyPF8wT7uxTtQCHmgOugEqFv7aDWiuBW9HrE0qDzbA4TTHgNvuo8=&amp;center_on_screen=true&amp;float_window=true&amp;height=800&amp;positioning_strategy=center_on_screen&amp;width=950" TargetMode="External"/><Relationship Id="rId104" Type="http://schemas.openxmlformats.org/officeDocument/2006/relationships/hyperlink" Target="https://my.apps.factset.com/viewer/?_app_id=central_doc_viewer&amp;_dd2=%26f%3Dsld%26c%3Dtrue%26os%3D101325%26oe%3D101331&amp;_doc_docfn=U2FsdGVkX1+3DOU3B2FjRcxy2iBy0Pn8qkIJxuN1kTKYNsG5q4B/9pr4NzPYg27FMqPuoo04yprBoes/TWdxp71H39tKm1Y5HlODzViwBog=&amp;center_on_screen=true&amp;float_window=true&amp;height=800&amp;positioning_strategy=center_on_screen&amp;width=950" TargetMode="External"/><Relationship Id="rId125" Type="http://schemas.openxmlformats.org/officeDocument/2006/relationships/hyperlink" Target="https://my.apps.factset.com/viewer/?_app_id=central_doc_viewer&amp;_dd2=%26f%3Dsld%26c%3Dtrue%26os%3D104468%26oe%3D104474&amp;_doc_docfn=U2FsdGVkX1/z6Uhx/4lashghXQHvOv4u5JsGGGmEN197KANDQdI8vklsBnwCOcEf98OQuDiDLUDFssY7nJ/WAvAck6lRCLfb3YW4un+4LlA=&amp;center_on_screen=true&amp;float_window=true&amp;height=800&amp;positioning_strategy=center_on_screen&amp;width=950" TargetMode="External"/><Relationship Id="rId146" Type="http://schemas.openxmlformats.org/officeDocument/2006/relationships/hyperlink" Target="https://my.apps.factset.com/viewer/?_app_id=central_doc_viewer&amp;_dd2=%26f%3Dsld%26c%3Dtrue%26os%3D133442%26oe%3D133448&amp;_doc_docfn=U2FsdGVkX1+XKMaA0IhNUdZrV8lmDgdLR8GFpkJwERhxS5mG6BBmDV2P7SVlIqYd1HhKHf4Nk/A2Vbw+FBODKQ==&amp;center_on_screen=true&amp;float_window=true&amp;height=800&amp;positioning_strategy=center_on_screen&amp;width=950" TargetMode="External"/><Relationship Id="rId167" Type="http://schemas.openxmlformats.org/officeDocument/2006/relationships/hyperlink" Target="https://my.apps.factset.com/viewer/?_app_id=central_doc_viewer&amp;_dd2=%26f%3Dsld%26c%3Dtrue%26os%3D127554%26oe%3D127561&amp;_doc_docfn=U2FsdGVkX1//dJJRwNeruw97SgaTte00hiuvtXjv5T9jp8CIJkQTlYGGTDq0mj6PCSZFQZKwK5V/iWJLbKegxD1BGgcJTaTN6+04EsrErdA=&amp;center_on_screen=true&amp;float_window=true&amp;height=800&amp;positioning_strategy=center_on_screen&amp;width=950" TargetMode="External"/><Relationship Id="rId188" Type="http://schemas.openxmlformats.org/officeDocument/2006/relationships/hyperlink" Target="https://my.apps.factset.com/viewer/?_app_id=central_doc_viewer&amp;_dd2=%26f%3Dsld%26c%3Dtrue%26os%3D108485%26oe%3D108492&amp;_doc_docfn=U2FsdGVkX1+4ezHBy0r7EEtrc2Pri4ZXmsGI2AV5oe2+lwVFHWh1Qi/EWoRde05Bsz0dowmmpXi4oCZg4jmKHPlJ6bwE9bLAkhuSQL05uYU=&amp;center_on_screen=true&amp;float_window=true&amp;height=800&amp;positioning_strategy=center_on_screen&amp;width=950" TargetMode="External"/><Relationship Id="rId71" Type="http://schemas.openxmlformats.org/officeDocument/2006/relationships/hyperlink" Target="https://my.apps.factset.com/viewer/?_app_id=central_doc_viewer&amp;_dd2=%26f%3Dsld%26c%3Dtrue%26os%3D100463%26oe%3D100470&amp;_doc_docfn=U2FsdGVkX1+saSqwOUMC4pFCBiJJtwDCIvDB7nfKvjZb2N8KIv2t7oMwoYOlopzRE6cuv47cpl/C/7Se85PNyYqhAKiMU28tCo2O+sqajNQ=&amp;center_on_screen=true&amp;float_window=true&amp;height=800&amp;positioning_strategy=center_on_screen&amp;width=950" TargetMode="External"/><Relationship Id="rId92" Type="http://schemas.openxmlformats.org/officeDocument/2006/relationships/hyperlink" Target="https://my.apps.factset.com/viewer/?_app_id=central_doc_viewer&amp;_dd2=%26f%3Dsld%26c%3Dtrue%26os%3D98739%26oe%3D98744&amp;_doc_docfn=U2FsdGVkX1/BDljotapN4XHki2pV9zwOQGf0myIhWDqSo24L+p4oDWOuxYAeeprVfmn5guS9uo4x05LK+SRuNCwFS9ZVrH47D5zt1PJopeI=&amp;center_on_screen=true&amp;float_window=true&amp;height=800&amp;positioning_strategy=center_on_screen&amp;width=950" TargetMode="External"/><Relationship Id="rId213" Type="http://schemas.openxmlformats.org/officeDocument/2006/relationships/hyperlink" Target="https://my.apps.factset.com/viewer/?_app_id=central_doc_viewer&amp;_dd2=%26f%3Dsld%26c%3Dtrue%26os%3D109308%26oe%3D109314&amp;_doc_docfn=U2FsdGVkX1/55BQyMc2S4FXW9PF6FgWqL7wlN4CRvkQcbq5dh4+v5vVdgOm+xn+QrYtiavyyKON7o7aYfW+N/tdCR2d00rryJsJyYhsloJQ=&amp;center_on_screen=true&amp;float_window=true&amp;height=800&amp;positioning_strategy=center_on_screen&amp;width=950" TargetMode="External"/><Relationship Id="rId234" Type="http://schemas.openxmlformats.org/officeDocument/2006/relationships/hyperlink" Target="https://my.apps.factset.com/viewer/?_app_id=central_doc_viewer&amp;_dd2=%26f%3Dsld%26c%3Dtrue%26os%3D112748%26oe%3D112755&amp;_doc_docfn=U2FsdGVkX1+Jtp+yFjvxsoVah+pe2TrIWo9XruAImF+JAEdcUSCEt5LJn5Zn66PtrCbkK3DOv0sr+RCs9aOcCgeMBY1tN4v1zIw3CxMOgLs=&amp;center_on_screen=true&amp;float_window=true&amp;height=800&amp;positioning_strategy=center_on_screen&amp;width=950" TargetMode="External"/><Relationship Id="rId2" Type="http://schemas.openxmlformats.org/officeDocument/2006/relationships/hyperlink" Target="https://my.apps.factset.com/viewer/?_app_id=central_doc_viewer&amp;_dd2=%26f%3Dsld%26c%3Dtrue%26os%3D91379%26oe%3D91388&amp;_doc_docfn=U2FsdGVkX180KAHfM4wq1U53JWrDaim4RtWKelUGk3RFYHfyQ6tKL/jEkhs30vdQdpIUA8i/Jav+a/GxMzx9lhOfJtMN6/rlWxLg5KaCDXY=&amp;center_on_screen=true&amp;float_window=true&amp;height=800&amp;positioning_strategy=center_on_screen&amp;width=950" TargetMode="External"/><Relationship Id="rId29" Type="http://schemas.openxmlformats.org/officeDocument/2006/relationships/hyperlink" Target="https://my.apps.factset.com/viewer/?_app_id=central_doc_viewer&amp;_dd2=%26f%3Dsld%26c%3Dtrue%26os%3D92223%26oe%3D92229&amp;_doc_docfn=U2FsdGVkX1+7XSdecldtFlSLz8PekbmXr7sacDHcOywGKsr434wov2EEMY3fF48/9bhkvxjt+mjbWchZqXO5vMmMdlbvGGpCN0yuuggNKAM=&amp;center_on_screen=true&amp;float_window=true&amp;height=800&amp;positioning_strategy=center_on_screen&amp;width=950" TargetMode="External"/><Relationship Id="rId255" Type="http://schemas.openxmlformats.org/officeDocument/2006/relationships/hyperlink" Target="https://my.apps.factset.com/viewer/?_app_id=central_doc_viewer&amp;_dd2=%26f%3Dsld%26c%3Dtrue%26os%3D1716517%26oe%3D1716524&amp;_doc_docfn=U2FsdGVkX19nvml0+QiYY9A6YpBXFf6gVb2QGEsl+BN/nMemyl/Cp7F9D+jwdyKE3wYjxA0NfxMemkoHWfnP7L0omJ3SUie/q0UCOBiGeNI=&amp;center_on_screen=true&amp;float_window=true&amp;height=800&amp;positioning_strategy=center_on_screen&amp;width=950" TargetMode="External"/><Relationship Id="rId276" Type="http://schemas.openxmlformats.org/officeDocument/2006/relationships/hyperlink" Target="https://my.apps.factset.com/viewer/?_app_id=central_doc_viewer&amp;_dd2=%26f%3Dsld%26c%3Dtrue%26os%3D121802%26oe%3D121809&amp;_doc_docfn=U2FsdGVkX1+wvzT8JhwzojmuGhCtWkZQC9uOaHumvg3cTvdRN5fKfX9EoHOudYEjP+SdGuwGWWWjmVtiPDDj307AKcD/HZFYMX+nOtqf2Mc=&amp;center_on_screen=true&amp;float_window=true&amp;height=800&amp;positioning_strategy=center_on_screen&amp;width=950" TargetMode="External"/><Relationship Id="rId297" Type="http://schemas.openxmlformats.org/officeDocument/2006/relationships/hyperlink" Target="https://my.apps.factset.com/viewer/?_app_id=central_doc_viewer&amp;_dd2=%26f%3Dsld%26c%3Dtrue%26os%3D121101%26oe%3D121109&amp;_doc_docfn=U2FsdGVkX19Ld2xxqGSqcJ1sGSFv7w5HAfgzvx+4b0OA7eqpm5VFKWEya4foYXYgyA5cVBIpq9LgpNKBzN2ccHAxf/63KrYDERR9kk+31BI=&amp;center_on_screen=true&amp;float_window=true&amp;height=800&amp;positioning_strategy=center_on_screen&amp;width=950" TargetMode="External"/><Relationship Id="rId40" Type="http://schemas.openxmlformats.org/officeDocument/2006/relationships/hyperlink" Target="https://my.apps.factset.com/viewer/?_app_id=central_doc_viewer&amp;_dd2=%26f%3Dsld%26c%3Dtrue%26os%3D98705%26oe%3D98711&amp;_doc_docfn=U2FsdGVkX1/oabQYGdm+xqqM7QDj4zmN2T8N5JSm4CiuySDxhe7SPMQ5flqmGCABwNTnutSR8olfeM9swlehHA==&amp;center_on_screen=true&amp;float_window=true&amp;height=800&amp;positioning_strategy=center_on_screen&amp;width=950" TargetMode="External"/><Relationship Id="rId115" Type="http://schemas.openxmlformats.org/officeDocument/2006/relationships/hyperlink" Target="https://my.apps.factset.com/viewer/?_app_id=central_doc_viewer&amp;_dd2=%26f%3Dsld%26c%3Dtrue%26os%3D97853%26oe%3D97860&amp;_doc_docfn=U2FsdGVkX19oRGYPip0goqUgx4C8DBz6RiZ0SdhFGxO1og+Fe7aTr3vV6xANMtJQUxhkCF9/hl3cY9900WWcGYTcmYmtYY81rl3pr1rI2jU=&amp;center_on_screen=true&amp;float_window=true&amp;height=800&amp;positioning_strategy=center_on_screen&amp;width=950" TargetMode="External"/><Relationship Id="rId136" Type="http://schemas.openxmlformats.org/officeDocument/2006/relationships/hyperlink" Target="https://my.apps.factset.com/viewer/?_app_id=central_doc_viewer&amp;_dd2=%26f%3Dsld%26c%3Dtrue%26os%3D105260%26oe%3D105267&amp;_doc_docfn=U2FsdGVkX19/q++cWAhonqz7fbgcDs9Qv+Atrws/Z5fr+sAYTlRrANvG3BAWaIKpQuN5hn/ebZuicHgEsxCZXJ6+cvs++7zI0K29FnvFFuo=&amp;center_on_screen=true&amp;float_window=true&amp;height=800&amp;positioning_strategy=center_on_screen&amp;width=950" TargetMode="External"/><Relationship Id="rId157" Type="http://schemas.openxmlformats.org/officeDocument/2006/relationships/hyperlink" Target="https://my.apps.factset.com/viewer/?_app_id=central_doc_viewer&amp;_dd2=%26f%3Dsld%26c%3Dtrue%26os%3D111028%26oe%3D111035&amp;_doc_docfn=U2FsdGVkX1//JcDCPX5TQvRVyftwoTkI0FNmvc8xov3FLoYRbsYXpqL8BYtGHxS/N+AJHZS+5KPjpG/r7oF5A/5H9p29WGA66TlKqTdBmx4=&amp;center_on_screen=true&amp;float_window=true&amp;height=800&amp;positioning_strategy=center_on_screen&amp;width=950" TargetMode="External"/><Relationship Id="rId178" Type="http://schemas.openxmlformats.org/officeDocument/2006/relationships/hyperlink" Target="https://my.apps.factset.com/viewer/?_app_id=central_doc_viewer&amp;_dd2=%26f%3Dsld%26c%3Dtrue%26os%3D119059%26oe%3D119067&amp;_doc_docfn=U2FsdGVkX1+rifeFqfbdF5RiQYyRawGaNfqh6zHHDJPhNGzJ76YIOC+SsEw1HJyAW2trdrfZLW84V6wQv28UOL/+qeQ3fpF1QLEaM3VzUpA=&amp;center_on_screen=true&amp;float_window=true&amp;height=800&amp;positioning_strategy=center_on_screen&amp;width=950" TargetMode="External"/><Relationship Id="rId61" Type="http://schemas.openxmlformats.org/officeDocument/2006/relationships/hyperlink" Target="https://my.apps.factset.com/viewer/?_app_id=central_doc_viewer&amp;_dd2=%26f%3Dsld%26c%3Dtrue%26os%3D92715%26oe%3D92722&amp;_doc_docfn=U2FsdGVkX1/QbdMezlJFjJmMHd/zib7kjCxniY6o4pv2KQbHJBGu+jWwdC5NzS7bJLWraLt0W1Ezw0xFzrgJFqaknNLh2csExotARDBnUio=&amp;center_on_screen=true&amp;float_window=true&amp;height=800&amp;positioning_strategy=center_on_screen&amp;width=950" TargetMode="External"/><Relationship Id="rId82" Type="http://schemas.openxmlformats.org/officeDocument/2006/relationships/hyperlink" Target="https://my.apps.factset.com/viewer/?_app_id=central_doc_viewer&amp;_dd2=%26f%3Dsld%26c%3Dtrue%26os%3D96842%26oe%3D96849&amp;_doc_docfn=U2FsdGVkX1+PufeGqzLkr/l9od0CpV12G9yQOByv5gwTxuurOR+RYTSQPetujgnDhSb49B9pnOLdpArX/MJvwHq++Q1SBhLzvcDXF3KUT64=&amp;center_on_screen=true&amp;float_window=true&amp;height=800&amp;positioning_strategy=center_on_screen&amp;width=950" TargetMode="External"/><Relationship Id="rId199" Type="http://schemas.openxmlformats.org/officeDocument/2006/relationships/hyperlink" Target="https://my.apps.factset.com/viewer/?_app_id=central_doc_viewer&amp;_dd2=%26f%3Dsld%26c%3Dtrue%26os%3D110297%26oe%3D110304&amp;_doc_docfn=U2FsdGVkX18cNZh5o0LuHNtCG/illNW//vsEv6EXFiLTvsgBRbncvSizyzIH0PR2UsErCXAMFSKPp7xPj3uXhb/AWsqsWU2M30JXcLTE//0=&amp;center_on_screen=true&amp;float_window=true&amp;height=800&amp;positioning_strategy=center_on_screen&amp;width=950" TargetMode="External"/><Relationship Id="rId203" Type="http://schemas.openxmlformats.org/officeDocument/2006/relationships/hyperlink" Target="https://my.apps.factset.com/viewer/?_app_id=central_doc_viewer&amp;_dd2=%26f%3Dsld%26c%3Dtrue%26os%3D126313%26oe%3D126319&amp;_doc_docfn=U2FsdGVkX1/lds5+jK1oRIZQKA42hB0ZQ5NX2IS/d54fZu+zGItP/tJHebb6ON5fiMD8bOApQOOa1HA1wkW9jADejtuhPskvfoBKxIsp8IE=&amp;center_on_screen=true&amp;float_window=true&amp;height=800&amp;positioning_strategy=center_on_screen&amp;width=950" TargetMode="External"/><Relationship Id="rId19" Type="http://schemas.openxmlformats.org/officeDocument/2006/relationships/hyperlink" Target="https://my.apps.factset.com/viewer/?_app_id=central_doc_viewer&amp;_dd2=%26f%3Dsld%26c%3Dtrue%26os%3D116023%26oe%3D116029&amp;_doc_docfn=U2FsdGVkX1+nWnCPIiW5VbqqnDSVOhpynk/92ud+tTzy5JnU1YqKYMO/ZvDlXwWGwPCJTedTLmIk+syfVN84ECsWLIiyprDFvekd7rS80r4=&amp;center_on_screen=true&amp;float_window=true&amp;height=800&amp;positioning_strategy=center_on_screen&amp;width=950" TargetMode="External"/><Relationship Id="rId224" Type="http://schemas.openxmlformats.org/officeDocument/2006/relationships/hyperlink" Target="https://my.apps.factset.com/viewer/?_app_id=central_doc_viewer&amp;_dd2=%26f%3Dsld%26c%3Dtrue%26os%3D115700%26oe%3D115707&amp;_doc_docfn=U2FsdGVkX1+uaczThUx4Lwr+EzUnVKADr2/FILAkKflcv11iv9oh1sLfN7CWeq7YjPWCCIF4yK4/N8NFOiTIRqcu+mCbqdpejevBn4/wtrY=&amp;center_on_screen=true&amp;float_window=true&amp;height=800&amp;positioning_strategy=center_on_screen&amp;width=950" TargetMode="External"/><Relationship Id="rId245" Type="http://schemas.openxmlformats.org/officeDocument/2006/relationships/hyperlink" Target="https://my.apps.factset.com/viewer/?_app_id=central_doc_viewer&amp;_dd2=%26f%3Dsld%26c%3Dtrue%26os%3D1714100%26oe%3D1714107&amp;_doc_docfn=U2FsdGVkX19MW1+lm3zUjXX2qg5m6xInYYuJ1Zzrm9MI1B1Rw9r9+1oQSyNM2rzsomTgHZMMhNBMFdUMEZe3QVMeVQhQuRNMK3GrmEf9k5Q=&amp;center_on_screen=true&amp;float_window=true&amp;height=800&amp;positioning_strategy=center_on_screen&amp;width=950" TargetMode="External"/><Relationship Id="rId266" Type="http://schemas.openxmlformats.org/officeDocument/2006/relationships/hyperlink" Target="https://my.apps.factset.com/viewer/?_app_id=central_doc_viewer&amp;_dd2=%26f%3Dsld%26c%3Dtrue%26os%3D119199%26oe%3D119204&amp;_doc_docfn=U2FsdGVkX19H0MuTT6JJpM/dsUI09dKOOCQzoOjZVXFJbphvFq8+2QHkBpP++egzoXW2SWdg7Zks1KQUzhzBTZXNw8NRE2tnTFiOYqOz+BQ=&amp;center_on_screen=true&amp;float_window=true&amp;height=800&amp;positioning_strategy=center_on_screen&amp;width=950" TargetMode="External"/><Relationship Id="rId287" Type="http://schemas.openxmlformats.org/officeDocument/2006/relationships/hyperlink" Target="https://my.apps.factset.com/viewer/?_app_id=central_doc_viewer&amp;_dd2=%26f%3Dsld%26c%3Dtrue%26os%3D113338%26oe%3D113345&amp;_doc_docfn=U2FsdGVkX192HyD0WtX7T7g4vsNPcoqrnR7p7Vc7hX5AiyV7i2yhxQKoO5tfp7BRVXnShW0lgs9Nfbu8GGWYlxjgI/dknpPs9q/1iN1yDyM=&amp;center_on_screen=true&amp;float_window=true&amp;height=800&amp;positioning_strategy=center_on_screen&amp;width=950" TargetMode="External"/><Relationship Id="rId30" Type="http://schemas.openxmlformats.org/officeDocument/2006/relationships/hyperlink" Target="https://my.apps.factset.com/viewer/?_app_id=central_doc_viewer&amp;_dd2=%26f%3Dsld%26c%3Dtrue%26os%3D93519%26oe%3D93525&amp;_doc_docfn=U2FsdGVkX19Z9eHy7NIcfYecMTNUlegLt9AfTtzEJhV00KK5PbRGhVxWk90BJiFxyQLEt/MrT0ts33ZNzS5W/5XkOeW3mY+HzMdku3k2IWk=&amp;center_on_screen=true&amp;float_window=true&amp;height=800&amp;positioning_strategy=center_on_screen&amp;width=950" TargetMode="External"/><Relationship Id="rId105" Type="http://schemas.openxmlformats.org/officeDocument/2006/relationships/hyperlink" Target="https://my.apps.factset.com/viewer/?_app_id=central_doc_viewer&amp;_dd2=%26f%3Dsld%26c%3Dtrue%26os%3D101360%26oe%3D101366&amp;_doc_docfn=U2FsdGVkX1/Ol6JnigWboM+J7ZWCX72VriAlOpFTb1LlK9iFizMQ1tVSsiXU5l72VTaD9PBUR/yfPHQbw4TS7XaCrYAbCZUQHPmPKamQDL8=&amp;center_on_screen=true&amp;float_window=true&amp;height=800&amp;positioning_strategy=center_on_screen&amp;width=950" TargetMode="External"/><Relationship Id="rId126" Type="http://schemas.openxmlformats.org/officeDocument/2006/relationships/hyperlink" Target="https://my.apps.factset.com/viewer/?_app_id=central_doc_viewer&amp;_dd2=%26f%3Dsld%26c%3Dtrue%26os%3D129576%26oe%3D129582&amp;_doc_docfn=U2FsdGVkX18Aa3Ia0WGcGjf7Z2R8sz4cGF7+uZqAoxC2J9tuznsepdqEJonlLXTyZ1GWNS/PPUrn6ReB4WGVDg==&amp;center_on_screen=true&amp;float_window=true&amp;height=800&amp;positioning_strategy=center_on_screen&amp;width=950" TargetMode="External"/><Relationship Id="rId147" Type="http://schemas.openxmlformats.org/officeDocument/2006/relationships/hyperlink" Target="https://my.apps.factset.com/viewer/?_app_id=central_doc_viewer&amp;_dd2=%26f%3Dsld%26c%3Dtrue%26os%3D100794%26oe%3D100800&amp;_doc_docfn=U2FsdGVkX19Fse6hukudVAcC0EK1eoBLsHqsivdwX6mFFQ0u5SZ8XVuNcqeCw30Styv/dVGRCOcUXT1c3ukJEAVHO082ip/ic5jXBw0KIdg=&amp;center_on_screen=true&amp;float_window=true&amp;height=800&amp;positioning_strategy=center_on_screen&amp;width=950" TargetMode="External"/><Relationship Id="rId168" Type="http://schemas.openxmlformats.org/officeDocument/2006/relationships/hyperlink" Target="https://my.apps.factset.com/viewer/?_app_id=central_doc_viewer&amp;_dd2=%26f%3Dsld%26c%3Dtrue%26os%3D130102%26oe%3D130110&amp;_doc_docfn=U2FsdGVkX1+ZmT01bjw8XmLXN6+o5C8A3THpJn7Q33LG5TpekB+4fLam8zRTF3Yg7gO/AaXg5UoMqV8FqT6HS5rlbUm3NOuWxLptuy5wwWw=&amp;center_on_screen=true&amp;float_window=true&amp;height=800&amp;positioning_strategy=center_on_screen&amp;width=950" TargetMode="External"/><Relationship Id="rId51" Type="http://schemas.openxmlformats.org/officeDocument/2006/relationships/hyperlink" Target="https://my.apps.factset.com/viewer/?_app_id=central_doc_viewer&amp;_dd2=%26f%3Dsld%26c%3Dtrue%26os%3D92798%26oe%3D92803&amp;_doc_docfn=U2FsdGVkX19vQRxnfgxlCQ0Yx5Himug9A4L7bv84OMLufboT0ONr+TF2a2mXRMg5jb8AfwzVFTX3e043AZOkoGtqjV3KyZkPITJ8kXt9wXY=&amp;center_on_screen=true&amp;float_window=true&amp;height=800&amp;positioning_strategy=center_on_screen&amp;width=950" TargetMode="External"/><Relationship Id="rId72" Type="http://schemas.openxmlformats.org/officeDocument/2006/relationships/hyperlink" Target="https://my.apps.factset.com/viewer/?_app_id=central_doc_viewer&amp;_dd2=%26f%3Dsld%26c%3Dtrue%26os%3D120218%26oe%3D120225&amp;_doc_docfn=U2FsdGVkX19fkd1fjCvUia7c9dWcVpNP5v3acEHepVqFRKNgLyk+znIGfrpQJfPGcpsi1vi+HyZxubM+rNsdbQ==&amp;center_on_screen=true&amp;float_window=true&amp;height=800&amp;positioning_strategy=center_on_screen&amp;width=950" TargetMode="External"/><Relationship Id="rId93" Type="http://schemas.openxmlformats.org/officeDocument/2006/relationships/hyperlink" Target="https://my.apps.factset.com/viewer/?_app_id=central_doc_viewer&amp;_dd2=%26f%3Dsld%26c%3Dtrue%26os%3D98764%26oe%3D98769&amp;_doc_docfn=U2FsdGVkX1+Kn78GxZaYUFZyjExdyoqs/Op/Vg2e+KaddM3uy2400NlNctzLJtvw7+TvXl0WzJ9PGgFdU+Z0/qgbs0/TmIVBEeWwFuRwb9A=&amp;center_on_screen=true&amp;float_window=true&amp;height=800&amp;positioning_strategy=center_on_screen&amp;width=950" TargetMode="External"/><Relationship Id="rId189" Type="http://schemas.openxmlformats.org/officeDocument/2006/relationships/hyperlink" Target="https://my.apps.factset.com/viewer/?_app_id=central_doc_viewer&amp;_dd2=%26f%3Dsld%26c%3Dtrue%26os%3D125370%26oe%3D125377&amp;_doc_docfn=U2FsdGVkX1+K9kKIccZY+HCMxNkus6Gs9Tmr0pF7odz1jM+uMVfEEQvzCm+fXFFVJv16cqjhrnHVXJhBtpqidN2rdSfMAE15oWTuf1XXUP8=&amp;center_on_screen=true&amp;float_window=true&amp;height=800&amp;positioning_strategy=center_on_screen&amp;width=950" TargetMode="External"/><Relationship Id="rId3" Type="http://schemas.openxmlformats.org/officeDocument/2006/relationships/hyperlink" Target="https://my.apps.factset.com/viewer/?_app_id=central_doc_viewer&amp;_dd2=%26f%3Dsld%26c%3Dtrue%26os%3D91393%26oe%3D91402&amp;_doc_docfn=U2FsdGVkX18Sr2Bfnp8RtpfY2KMTTssFxqGeVmWfqs6Ilwez2d7vUE9/ow9o6tnySti8LLCA13ijiJM8wOJ6tagCINYWcU5cvlSCQQfLwwo=&amp;center_on_screen=true&amp;float_window=true&amp;height=800&amp;positioning_strategy=center_on_screen&amp;width=950" TargetMode="External"/><Relationship Id="rId214" Type="http://schemas.openxmlformats.org/officeDocument/2006/relationships/hyperlink" Target="https://my.apps.factset.com/viewer/?_app_id=central_doc_viewer&amp;_dd2=%26f%3Dsld%26c%3Dtrue%26os%3D109573%26oe%3D109579&amp;_doc_docfn=U2FsdGVkX19OmvekrAW9momXnFt4HPKlXHzKONsNRNo5J8uJv0azdHlE7+SizazeqYVjKex8u+B5jjB1yL0b1rBhjPXfBO5RG5bMDpYMJTQ=&amp;center_on_screen=true&amp;float_window=true&amp;height=800&amp;positioning_strategy=center_on_screen&amp;width=950" TargetMode="External"/><Relationship Id="rId235" Type="http://schemas.openxmlformats.org/officeDocument/2006/relationships/hyperlink" Target="https://my.apps.factset.com/viewer/?_app_id=central_doc_viewer&amp;_dd2=%26f%3Dsld%26c%3Dtrue%26os%3D1709243%26oe%3D1709249&amp;_doc_docfn=U2FsdGVkX18UI9F6puI8oeQaGU7yJjVYti5xE9FK8/KqJr35io60HARvnv0hQgrl/Kyyj4//OK81ilzCfJ2V01RjxU7f5eVtr6cV9LikX4E=&amp;center_on_screen=true&amp;float_window=true&amp;height=800&amp;positioning_strategy=center_on_screen&amp;width=950" TargetMode="External"/><Relationship Id="rId256" Type="http://schemas.openxmlformats.org/officeDocument/2006/relationships/hyperlink" Target="https://my.apps.factset.com/viewer/?_app_id=central_doc_viewer&amp;_dd2=%26f%3Dsld%26c%3Dtrue%26os%3D117788%26oe%3D117796&amp;_doc_docfn=U2FsdGVkX19d99VwZh80m9WRC1fMbx8yrNowmeB8y16nG/y0zeoAOvehpqI3BhwPe5rTdBOjnoI15CjKZFv2xnEvLf2mWQdzCnxkYGpH+4U=&amp;center_on_screen=true&amp;float_window=true&amp;height=800&amp;positioning_strategy=center_on_screen&amp;width=950" TargetMode="External"/><Relationship Id="rId277" Type="http://schemas.openxmlformats.org/officeDocument/2006/relationships/hyperlink" Target="https://my.apps.factset.com/viewer/?_app_id=central_doc_viewer&amp;_dd2=%26f%3Dsld%26c%3Dtrue%26os%3D171233%26oe%3D171244&amp;_doc_docfn=U2FsdGVkX1+jGBcAZ+G4gS6TQ5SPO5PtTWQH+XxHfFAniMAgqITEQC7NFmjjXswrXsu9KxcrMflywQHQFyxNP6ThdPsnr8SeFv2oClsyEaI=&amp;center_on_screen=true&amp;float_window=true&amp;height=800&amp;positioning_strategy=center_on_screen&amp;width=950" TargetMode="External"/><Relationship Id="rId298" Type="http://schemas.openxmlformats.org/officeDocument/2006/relationships/hyperlink" Target="https://my.apps.factset.com/viewer/?_app_id=central_doc_viewer&amp;_dd2=%26f%3Dsld%26c%3Dtrue%26os%3D121782%26oe%3D121790&amp;_doc_docfn=U2FsdGVkX18rgngph0uPfzFdoCaIQi/m7kdHfVrwCajXUGs58eiL3yZ5fQSq2iCM20mPZSFP4nw2oQuE0evpzCZPsutuEwDf1Bri2lvvKl8=&amp;center_on_screen=true&amp;float_window=true&amp;height=800&amp;positioning_strategy=center_on_screen&amp;width=950" TargetMode="External"/><Relationship Id="rId116" Type="http://schemas.openxmlformats.org/officeDocument/2006/relationships/hyperlink" Target="https://my.apps.factset.com/viewer/?_app_id=central_doc_viewer&amp;_dd2=%26f%3Dsld%26c%3Dtrue%26os%3D103352%26oe%3D103359&amp;_doc_docfn=U2FsdGVkX1+aPUg7oSAoqlF+AyE5DNyGs8x6qDL4Zk5WV9Lm5tjMW87wXmyPaXS3TscGdwhrl9JZ/7xoUKOSIruIAbppaW/S/odzXTCP4jQ=&amp;center_on_screen=true&amp;float_window=true&amp;height=800&amp;positioning_strategy=center_on_screen&amp;width=950" TargetMode="External"/><Relationship Id="rId137" Type="http://schemas.openxmlformats.org/officeDocument/2006/relationships/hyperlink" Target="https://my.apps.factset.com/viewer/?_app_id=central_doc_viewer&amp;_dd2=%26f%3Dsld%26c%3Dtrue%26os%3D105320%26oe%3D105323&amp;_doc_docfn=U2FsdGVkX1+v0vJp+W11IhAz8L8QFHEjkTw1jAetJPGVAxbCJo7iKZPVq1+vxTd4GnUs5Tyfloe+73tJpzgyLSyISJHo2os3hoJe+edQOJ0=&amp;center_on_screen=true&amp;float_window=true&amp;height=800&amp;positioning_strategy=center_on_screen&amp;width=950" TargetMode="External"/><Relationship Id="rId158" Type="http://schemas.openxmlformats.org/officeDocument/2006/relationships/hyperlink" Target="https://my.apps.factset.com/viewer/?_app_id=central_doc_viewer&amp;_dd2=%26f%3Dsld%26c%3Dtrue%26os%3D144309%26oe%3D144316&amp;_doc_docfn=U2FsdGVkX1/geWv2p/AJS4DYEIvkgXEJ2Rqoxl9tuaqx3W6MJDB1caZjP0yqLtjGn4BX/2B5N0eSHv3caJATqg==&amp;center_on_screen=true&amp;float_window=true&amp;height=800&amp;positioning_strategy=center_on_screen&amp;width=950" TargetMode="External"/><Relationship Id="rId20" Type="http://schemas.openxmlformats.org/officeDocument/2006/relationships/hyperlink" Target="https://my.apps.factset.com/viewer/?_app_id=central_doc_viewer&amp;_dd2=%26f%3Dsld%26c%3Dtrue%26os%3D93812%26oe%3D93818&amp;_doc_docfn=U2FsdGVkX18i0e+gdw2e9ceSo5MbJGSNvPdhVJr3kYSk+YdzTtcd5u6/MwwnqtdSywZ7eJc2fmIm8eBAvfuokA==&amp;center_on_screen=true&amp;float_window=true&amp;height=800&amp;positioning_strategy=center_on_screen&amp;width=950" TargetMode="External"/><Relationship Id="rId41" Type="http://schemas.openxmlformats.org/officeDocument/2006/relationships/hyperlink" Target="https://my.apps.factset.com/viewer/?_app_id=central_doc_viewer&amp;_dd2=%26f%3Dsld%26c%3Dtrue%26os%3D105937%26oe%3D105945&amp;_doc_docfn=U2FsdGVkX1+AqMoOaE4yYYyt1I3XHhdgRoWlrxSLEoPw41UxxPXmXNGU4jkLh+OULdq32g/0+e/N2cyk0x6D2cTargsbc6t/GU05vMRFVN4=&amp;center_on_screen=true&amp;float_window=true&amp;height=800&amp;positioning_strategy=center_on_screen&amp;width=950" TargetMode="External"/><Relationship Id="rId62" Type="http://schemas.openxmlformats.org/officeDocument/2006/relationships/hyperlink" Target="https://my.apps.factset.com/viewer/?_app_id=central_doc_viewer&amp;_dd2=%26f%3Dsld%26c%3Dtrue%26os%3D94423%26oe%3D94430&amp;_doc_docfn=U2FsdGVkX19tzTjIJSjKgJLIgOjyUJTbGTjhC+p3cSqqzo5H2FNq7iD7RE8JfX9wIk9XStaAPw+KFg4hKLDEGQd/5QOB7uE1dGekw5dUKQU=&amp;center_on_screen=true&amp;float_window=true&amp;height=800&amp;positioning_strategy=center_on_screen&amp;width=950" TargetMode="External"/><Relationship Id="rId83" Type="http://schemas.openxmlformats.org/officeDocument/2006/relationships/hyperlink" Target="https://my.apps.factset.com/viewer/?_app_id=central_doc_viewer&amp;_dd2=%26f%3Dsld%26c%3Dtrue%26os%3D96863%26oe%3D96870&amp;_doc_docfn=U2FsdGVkX18PZkHLL1hJCgavbEP+X0US+//Qz7iQQfp1dMk/QZ+UydXVaRu7JiVFW4XExgwNpEhwh0oQIMbY6OnxHf0ccbyxOwarv3X6K2U=&amp;center_on_screen=true&amp;float_window=true&amp;height=800&amp;positioning_strategy=center_on_screen&amp;width=950" TargetMode="External"/><Relationship Id="rId179" Type="http://schemas.openxmlformats.org/officeDocument/2006/relationships/hyperlink" Target="https://my.apps.factset.com/viewer/?_app_id=central_doc_viewer&amp;_dd2=%26f%3Dsld%26c%3Dtrue%26os%3D119849%26oe%3D119856&amp;_doc_docfn=U2FsdGVkX1//AXkCvh0Z+EaC+aLuRu6BvFDqrY84AMaWPC2LZs1iwzqOBZ9nE32MRg2k9sx0fjxfbfjQudeTb8zmMnmy30h3qf0Cg94avqM=&amp;center_on_screen=true&amp;float_window=true&amp;height=800&amp;positioning_strategy=center_on_screen&amp;width=950" TargetMode="External"/><Relationship Id="rId190" Type="http://schemas.openxmlformats.org/officeDocument/2006/relationships/hyperlink" Target="https://my.apps.factset.com/viewer/?_app_id=central_doc_viewer&amp;_dd2=%26f%3Dsld%26c%3Dtrue%26os%3D1695881%26oe%3D1695887&amp;_doc_docfn=U2FsdGVkX18zev2UElyNqNfJ9jTdazyYuSnIppM24ERhGCKN3Yqt7pW9Kt/ZSl7sKPOyoMekdRD4SV+hBeu4E3pkfKM36ZmW7pbkOy1V89k=&amp;center_on_screen=true&amp;float_window=true&amp;height=800&amp;positioning_strategy=center_on_screen&amp;width=950" TargetMode="External"/><Relationship Id="rId204" Type="http://schemas.openxmlformats.org/officeDocument/2006/relationships/hyperlink" Target="https://my.apps.factset.com/viewer/?_app_id=central_doc_viewer&amp;_dd2=%26f%3Dsld%26c%3Dtrue%26os%3D126527%26oe%3D126533&amp;_doc_docfn=U2FsdGVkX18v83qMknmJM3w3qrTrR3TfkBjwLtM/6vf0l1uMPxmpxwIU9XLj9Dl6JTB3B+OjEC7SuMzzH1BSxHB7sSsaUdoZLGo6OlUnwyc=&amp;center_on_screen=true&amp;float_window=true&amp;height=800&amp;positioning_strategy=center_on_screen&amp;width=950" TargetMode="External"/><Relationship Id="rId225" Type="http://schemas.openxmlformats.org/officeDocument/2006/relationships/hyperlink" Target="https://my.apps.factset.com/viewer/?_app_id=central_doc_viewer&amp;_dd2=%26f%3Dsld%26c%3Dtrue%26os%3D1707014%26oe%3D1707020&amp;_doc_docfn=U2FsdGVkX18jI0Lk/gOU9Hwhr1ixiqB0AdegjVf6Pkf0QH5WcQrxviS7KshSkjAOMdwJKAZB4iCNaaF0RZ1Yx623Bfhr+i4VbfVi3ihBqlc=&amp;center_on_screen=true&amp;float_window=true&amp;height=800&amp;positioning_strategy=center_on_screen&amp;width=950" TargetMode="External"/><Relationship Id="rId246" Type="http://schemas.openxmlformats.org/officeDocument/2006/relationships/hyperlink" Target="https://my.apps.factset.com/viewer/?_app_id=central_doc_viewer&amp;_dd2=%26f%3Dsld%26c%3Dtrue%26os%3D116081%26oe%3D116089&amp;_doc_docfn=U2FsdGVkX19QjcrT9cwI92hNVMjEfhH9u5jaKW8nFd4nsPt+qCEkF1596crFVCM5HduuDAjHTAxnEHBZ6s16OqYGONHNURl+mf3PeE6jBzI=&amp;center_on_screen=true&amp;float_window=true&amp;height=800&amp;positioning_strategy=center_on_screen&amp;width=950" TargetMode="External"/><Relationship Id="rId267" Type="http://schemas.openxmlformats.org/officeDocument/2006/relationships/hyperlink" Target="https://my.apps.factset.com/viewer/?_app_id=central_doc_viewer&amp;_dd2=%26f%3Dsld%26c%3Dtrue%26os%3D166967%26oe%3D166976&amp;_doc_docfn=U2FsdGVkX19wHalY/o2wwINqHzqG9ci6bic1gwsTEfdlXUnGD/j62UHdsiCCjBk8XkUuvx7Zel2DbhlBRrk4HapZzxsyBHJ2gBRgZ+6BhAk=&amp;center_on_screen=true&amp;float_window=true&amp;height=800&amp;positioning_strategy=center_on_screen&amp;width=950" TargetMode="External"/><Relationship Id="rId288" Type="http://schemas.openxmlformats.org/officeDocument/2006/relationships/hyperlink" Target="https://my.apps.factset.com/viewer/?_app_id=central_doc_viewer&amp;_dd2=%26f%3Dsld%26c%3Dtrue%26os%3D117314%26oe%3D117321&amp;_doc_docfn=U2FsdGVkX18PRIIhXaxYUMiFN1MkD0zQmdqpWeBZp19j8FzKOLmBHIKc0xUZWGS6CkUHAw0KxDdkyAQvuYPxciJ2i5rF/btmSXioqcc3TAQ=&amp;center_on_screen=true&amp;float_window=true&amp;height=800&amp;positioning_strategy=center_on_screen&amp;width=950" TargetMode="External"/><Relationship Id="rId106" Type="http://schemas.openxmlformats.org/officeDocument/2006/relationships/hyperlink" Target="https://my.apps.factset.com/viewer/?_app_id=central_doc_viewer&amp;_dd2=%26f%3Dsld%26c%3Dtrue%26os%3D122574%26oe%3D122580&amp;_doc_docfn=U2FsdGVkX1/Gk6Bw3vikuREViLRmJsswpFGZFFP2Xa/+0nbidHOpOEs8owyvPSFyz7YKp6VF6Ow60hQ9clUflA==&amp;center_on_screen=true&amp;float_window=true&amp;height=800&amp;positioning_strategy=center_on_screen&amp;width=950" TargetMode="External"/><Relationship Id="rId127" Type="http://schemas.openxmlformats.org/officeDocument/2006/relationships/hyperlink" Target="https://my.apps.factset.com/viewer/?_app_id=central_doc_viewer&amp;_dd2=%26f%3Dsld%26c%3Dtrue%26os%3D98235%26oe%3D98241&amp;_doc_docfn=U2FsdGVkX1+rDImajN/SPTu1Bn2jGjhVQci7VD4hm0F4DkQLKHxWl4ZwkNe43B8IaDYE/mj8LcXrH49dIPWJDeIFGjSAqwmzW+t8qOrQzHs=&amp;center_on_screen=true&amp;float_window=true&amp;height=800&amp;positioning_strategy=center_on_screen&amp;width=950" TargetMode="External"/><Relationship Id="rId10" Type="http://schemas.openxmlformats.org/officeDocument/2006/relationships/hyperlink" Target="https://my.apps.factset.com/viewer/?_app_id=central_doc_viewer&amp;_dd2=%26f%3Dsld%26c%3Dtrue%26os%3D112735%26oe%3D112744&amp;_doc_docfn=U2FsdGVkX19/gwL9CS577EVJtY2D6xYD0sUKiHkCIKvGUBp2h4X8yrxDpcHlBzAKa3AmSKhBL8mNtVeBdmY2OZKYRJLiq7gi0qp3+mREBPI=&amp;center_on_screen=true&amp;float_window=true&amp;height=800&amp;positioning_strategy=center_on_screen&amp;width=950" TargetMode="External"/><Relationship Id="rId31" Type="http://schemas.openxmlformats.org/officeDocument/2006/relationships/hyperlink" Target="https://my.apps.factset.com/viewer/?_app_id=central_doc_viewer&amp;_dd2=%26f%3Dsld%26c%3Dtrue%26os%3D93540%26oe%3D93546&amp;_doc_docfn=U2FsdGVkX18S+FWI+vzU/UZG66S65MpeNHidQuz/ko+jJUeiA4DI+jeQUR6K96fnY+LpwuIg5PMYdIOEnbf5rTgxPdEx4xIk4C3z4FHrOnQ=&amp;center_on_screen=true&amp;float_window=true&amp;height=800&amp;positioning_strategy=center_on_screen&amp;width=950" TargetMode="External"/><Relationship Id="rId52" Type="http://schemas.openxmlformats.org/officeDocument/2006/relationships/hyperlink" Target="https://my.apps.factset.com/viewer/?_app_id=central_doc_viewer&amp;_dd2=%26f%3Dsld%26c%3Dtrue%26os%3D103494%26oe%3D103499&amp;_doc_docfn=U2FsdGVkX19bH+ruz5jhhT9Fii7F/iuusxMBMEOAB6NKZ9dMWZsN5MqJSZRWcr6uOXyDUK40++FtuljU3FzMLQ==&amp;center_on_screen=true&amp;float_window=true&amp;height=800&amp;positioning_strategy=center_on_screen&amp;width=950" TargetMode="External"/><Relationship Id="rId73" Type="http://schemas.openxmlformats.org/officeDocument/2006/relationships/hyperlink" Target="https://my.apps.factset.com/viewer/?_app_id=central_doc_viewer&amp;_dd2=%26f%3Dsld%26c%3Dtrue%26os%3D93685%26oe%3D93691&amp;_doc_docfn=U2FsdGVkX19iECHYISdPuxGmaeukBMi8fsLy89pOzO9Zl1Vc4gjjLV3PXPaRdW3Lz+U82uJ1Bb4MnJEVWzlYkzD8lA3EBBZ/UzlLXnehLeI=&amp;center_on_screen=true&amp;float_window=true&amp;height=800&amp;positioning_strategy=center_on_screen&amp;width=950" TargetMode="External"/><Relationship Id="rId94" Type="http://schemas.openxmlformats.org/officeDocument/2006/relationships/hyperlink" Target="https://my.apps.factset.com/viewer/?_app_id=central_doc_viewer&amp;_dd2=%26f%3Dsld%26c%3Dtrue%26os%3D118541%26oe%3D118546&amp;_doc_docfn=U2FsdGVkX1+nOv4I61wRZA1X+wHEG5qmo8Vmt3m+JgjsrjbZTY0bamaTVCimtx4UYtOU5Vn628HuGUNQ7J2pHQ==&amp;center_on_screen=true&amp;float_window=true&amp;height=800&amp;positioning_strategy=center_on_screen&amp;width=950" TargetMode="External"/><Relationship Id="rId148" Type="http://schemas.openxmlformats.org/officeDocument/2006/relationships/hyperlink" Target="https://my.apps.factset.com/viewer/?_app_id=central_doc_viewer&amp;_dd2=%26f%3Dsld%26c%3Dtrue%26os%3D108577%26oe%3D108583&amp;_doc_docfn=U2FsdGVkX1/wloBKAC0A3J3EE/8a89hzoPEImx6ga/GVU5/7w/QX+KqKtZ1hkfNOSVd18JCyI6PzkoHy/dGXRrdhlTJ3pHeBJ6Ek8R0nzUM=&amp;center_on_screen=true&amp;float_window=true&amp;height=800&amp;positioning_strategy=center_on_screen&amp;width=950" TargetMode="External"/><Relationship Id="rId169" Type="http://schemas.openxmlformats.org/officeDocument/2006/relationships/hyperlink" Target="https://my.apps.factset.com/viewer/?_app_id=central_doc_viewer&amp;_dd2=%26f%3Dsld%26c%3Dtrue%26os%3D111508%26oe%3D111514&amp;_doc_docfn=U2FsdGVkX1+kPZdkzIJR59hCwSWhoDeIGaHfYCrTjG6312K4Hiuo+2vZ+mbvRaHFKFtTvBwulCaa2xoQoJwmCtMgqRsJv3g8SDSB66JXqRc=&amp;center_on_screen=true&amp;float_window=true&amp;height=800&amp;positioning_strategy=center_on_screen&amp;width=950" TargetMode="External"/><Relationship Id="rId4" Type="http://schemas.openxmlformats.org/officeDocument/2006/relationships/hyperlink" Target="https://my.apps.factset.com/viewer/?_app_id=central_doc_viewer&amp;_dd2=%26f%3Dsld%26c%3Dtrue%26os%3D96140%26oe%3D96147&amp;_doc_docfn=U2FsdGVkX18OGZGZxh/dDKOabcYxUOr/3EhWmYrXVcgwxI10fzkDZDPPlfXiP8tzYoX01aYe2mmKtna8TZoobw==&amp;center_on_screen=true&amp;float_window=true&amp;height=800&amp;positioning_strategy=center_on_screen&amp;width=950" TargetMode="External"/><Relationship Id="rId180" Type="http://schemas.openxmlformats.org/officeDocument/2006/relationships/hyperlink" Target="https://my.apps.factset.com/viewer/?_app_id=central_doc_viewer&amp;_dd2=%26f%3Dsld%26c%3Dtrue%26os%3D120700%26oe%3D120705&amp;_doc_docfn=U2FsdGVkX19xNkx1ec553oryi5o053QhXFpNtvGcZDqKgWbZrOhMqlw/R7qZHfx8i8nuO1QqEA+Kqzy691Dsh9GAAJR9SOHg5GxGwT7evnA=&amp;center_on_screen=true&amp;float_window=true&amp;height=800&amp;positioning_strategy=center_on_screen&amp;width=950" TargetMode="External"/><Relationship Id="rId215" Type="http://schemas.openxmlformats.org/officeDocument/2006/relationships/hyperlink" Target="https://my.apps.factset.com/viewer/?_app_id=central_doc_viewer&amp;_dd2=%26f%3Dsld%26c%3Dtrue%26os%3D1704707%26oe%3D1704714&amp;_doc_docfn=U2FsdGVkX18qV7/csucwNkOabINruXmyHVwOiNjN1jXM2CN6u2boQsSVAJtxe3GpEbPdbak+j85cpEK27ijD/cBmDV+sDvmRnzZTOJGNcNw=&amp;center_on_screen=true&amp;float_window=true&amp;height=800&amp;positioning_strategy=center_on_screen&amp;width=950" TargetMode="External"/><Relationship Id="rId236" Type="http://schemas.openxmlformats.org/officeDocument/2006/relationships/hyperlink" Target="https://my.apps.factset.com/viewer/?_app_id=central_doc_viewer&amp;_dd2=%26f%3Dsld%26c%3Dtrue%26os%3D113191%26oe%3D113197&amp;_doc_docfn=U2FsdGVkX1/lW4Y4bwnWzlw+cWifqTh63wLgBQ/GWbHuS+UqDK13qgFXA1wK8CbkTMWP1n0Jd5cGDjG5VOJRM2Z6kXq3d3z0bMHA3EmCQfM=&amp;center_on_screen=true&amp;float_window=true&amp;height=800&amp;positioning_strategy=center_on_screen&amp;width=950" TargetMode="External"/><Relationship Id="rId257" Type="http://schemas.openxmlformats.org/officeDocument/2006/relationships/hyperlink" Target="https://my.apps.factset.com/viewer/?_app_id=central_doc_viewer&amp;_dd2=%26f%3Dsld%26c%3Dtrue%26os%3D165557%26oe%3D165566&amp;_doc_docfn=U2FsdGVkX19on7XAPgR2s6qmvsjn3d5S45TA6vS1spcfQ9q6C//osuph4Ode052539U9g8Bffo98fRIeb1JOtycCPfbKaDLzlIfQ91yYK+U=&amp;center_on_screen=true&amp;float_window=true&amp;height=800&amp;positioning_strategy=center_on_screen&amp;width=950" TargetMode="External"/><Relationship Id="rId278" Type="http://schemas.openxmlformats.org/officeDocument/2006/relationships/hyperlink" Target="https://my.apps.factset.com/viewer/?_app_id=central_doc_viewer&amp;_dd2=%26f%3Dsld%26c%3Dtrue%26os%3D123752%26oe%3D123759&amp;_doc_docfn=U2FsdGVkX18LpNQN01NNYYaaSe+jzKRtM3nJCfNeRBNBIElNL0jM2vOUOf5g+KYkfADycVC+agE2UNg0xlPjlK+YWTHbze8HomfOMM55YEI=&amp;center_on_screen=true&amp;float_window=true&amp;height=800&amp;positioning_strategy=center_on_screen&amp;width=950" TargetMode="External"/><Relationship Id="rId42" Type="http://schemas.openxmlformats.org/officeDocument/2006/relationships/hyperlink" Target="https://my.apps.factset.com/viewer/?_app_id=central_doc_viewer&amp;_dd2=%26f%3Dsld%26c%3Dtrue%26os%3D117396%26oe%3D117404&amp;_doc_docfn=U2FsdGVkX1+1+VHQvLJWKkWVvt+m3fIZbwrurzID65e3rGp0z+ekmMik9wDuJK6q74R4eH4TyFHNVzZ2HFRbDFYP4moc1Zt2QT61LlNhc68=&amp;center_on_screen=true&amp;float_window=true&amp;height=800&amp;positioning_strategy=center_on_screen&amp;width=950" TargetMode="External"/><Relationship Id="rId84" Type="http://schemas.openxmlformats.org/officeDocument/2006/relationships/hyperlink" Target="https://my.apps.factset.com/viewer/?_app_id=central_doc_viewer&amp;_dd2=%26f%3Dsld%26c%3Dtrue%26os%3D114256%26oe%3D114263&amp;_doc_docfn=U2FsdGVkX1/D+QLKlXadTCM7Xxu4Am59LwoMRsVxKrbHT5VJqeCdDYn8MyHmOMJrBtmwWEv96J5IjNywKTkOcg==&amp;center_on_screen=true&amp;float_window=true&amp;height=800&amp;positioning_strategy=center_on_screen&amp;width=950" TargetMode="External"/><Relationship Id="rId138" Type="http://schemas.openxmlformats.org/officeDocument/2006/relationships/hyperlink" Target="https://my.apps.factset.com/viewer/?_app_id=central_doc_viewer&amp;_dd2=%26f%3Dsld%26c%3Dtrue%26os%3D131196%26oe%3D131201&amp;_doc_docfn=U2FsdGVkX19T3QuQVvFCQvD5r226yH1RNELNcL0Zt+2axBxJf97UaZPj2tJeWl52eXRlfM7Oud9yd0BTA9NTHg==&amp;center_on_screen=true&amp;float_window=true&amp;height=800&amp;positioning_strategy=center_on_screen&amp;width=950" TargetMode="External"/><Relationship Id="rId191" Type="http://schemas.openxmlformats.org/officeDocument/2006/relationships/hyperlink" Target="https://my.apps.factset.com/viewer/?_app_id=central_doc_viewer&amp;_dd2=%26f%3Dsld%26c%3Dtrue%26os%3D127139%26oe%3D127145&amp;_doc_docfn=U2FsdGVkX19YG1kfA71i5OehlcqoZ/EQP8oYSanBx/gK7/0fQGOqT1lBhm9W5wKMuikxDpo09tzYB5jBLAN4saSe9LCN3AvENjyTDv9XkXU=&amp;center_on_screen=true&amp;float_window=true&amp;height=800&amp;positioning_strategy=center_on_screen&amp;width=950" TargetMode="External"/><Relationship Id="rId205" Type="http://schemas.openxmlformats.org/officeDocument/2006/relationships/hyperlink" Target="https://my.apps.factset.com/viewer/?_app_id=central_doc_viewer&amp;_dd2=%26f%3Dsld%26c%3Dtrue%26os%3D1700590%26oe%3D1700596&amp;_doc_docfn=U2FsdGVkX1+Ze03dHTKs3LXLXT73/9rRK26Pb0z4Nnh+Cm5iIhcT85fb6YcVtgqnvr26J5xR9j7Ks9qh2FTLrQjAIttQ2BvxSKG9erga12Q=&amp;center_on_screen=true&amp;float_window=true&amp;height=800&amp;positioning_strategy=center_on_screen&amp;width=950" TargetMode="External"/><Relationship Id="rId247" Type="http://schemas.openxmlformats.org/officeDocument/2006/relationships/hyperlink" Target="https://my.apps.factset.com/viewer/?_app_id=central_doc_viewer&amp;_dd2=%26f%3Dsld%26c%3Dtrue%26os%3D163847%26oe%3D163855&amp;_doc_docfn=U2FsdGVkX18mDyNffRECelvY3DQI0PitFLUwoXvZjmQ1ywVJLLqpnkX3zpFiS8sH2FqvXLDl6C4ikeYNxEihrbbuOk45jAoTEYqcstwRUBk=&amp;center_on_screen=true&amp;float_window=true&amp;height=800&amp;positioning_strategy=center_on_screen&amp;width=950" TargetMode="External"/><Relationship Id="rId107" Type="http://schemas.openxmlformats.org/officeDocument/2006/relationships/hyperlink" Target="https://my.apps.factset.com/viewer/?_app_id=central_doc_viewer&amp;_dd2=%26f%3Dsld%26c%3Dtrue%26os%3D97330%26oe%3D97337&amp;_doc_docfn=U2FsdGVkX188GKfGjP4C4ALmr6la6mhekR0/0pOZPB8mOS4woQTrIUkmt4zWiQt3fxqjtEHOXKh4BUAKjefSC7gwnn/JDr4fFQOg1WibMZY=&amp;center_on_screen=true&amp;float_window=true&amp;height=800&amp;positioning_strategy=center_on_screen&amp;width=950" TargetMode="External"/><Relationship Id="rId289" Type="http://schemas.openxmlformats.org/officeDocument/2006/relationships/hyperlink" Target="https://my.apps.factset.com/viewer/?_app_id=central_doc_viewer&amp;_dd2=%26f%3Dsld%26c%3Dtrue%26os%3D114396%26oe%3D114403&amp;_doc_docfn=U2FsdGVkX1+ip67ygHc/7JRpab3x59RRphWJWI3w5HSgz8rQzbkCbTdIgAuY7rTGaLu6ctZ+CLeXrKV6UAQl9fZMYh2Khd3nbDQ5CZhqeTw=&amp;center_on_screen=true&amp;float_window=true&amp;height=800&amp;positioning_strategy=center_on_screen&amp;width=950" TargetMode="External"/><Relationship Id="rId11" Type="http://schemas.openxmlformats.org/officeDocument/2006/relationships/hyperlink" Target="https://my.apps.factset.com/viewer/?_app_id=central_doc_viewer&amp;_dd2=%26f%3Dsld%26c%3Dtrue%26os%3D112795%26oe%3D112804&amp;_doc_docfn=U2FsdGVkX18oTCejCtsx5mFjeda37Meuuxsp7gQXH1307v/KpzylfEsff0Yu64ZJrfJMuJqss+YPdQA/4e7Z0Nn24AYVHTkGksc7VUg39+s=&amp;center_on_screen=true&amp;float_window=true&amp;height=800&amp;positioning_strategy=center_on_screen&amp;width=950" TargetMode="External"/><Relationship Id="rId53" Type="http://schemas.openxmlformats.org/officeDocument/2006/relationships/hyperlink" Target="https://my.apps.factset.com/viewer/?_app_id=central_doc_viewer&amp;_dd2=%26f%3Dsld%26c%3Dtrue%26os%3D91699%26oe%3D91704&amp;_doc_docfn=U2FsdGVkX18SzCyPAnq7N9HaFXqCgi7tL5ji1OmPSfcFFBxek7a5neC773aYHrx6/3Gwr1Qy3osmuE+ryUjoOOW83Njc4ezuUkEuS6NGmys=&amp;center_on_screen=true&amp;float_window=true&amp;height=800&amp;positioning_strategy=center_on_screen&amp;width=950" TargetMode="External"/><Relationship Id="rId149" Type="http://schemas.openxmlformats.org/officeDocument/2006/relationships/hyperlink" Target="https://my.apps.factset.com/viewer/?_app_id=central_doc_viewer&amp;_dd2=%26f%3Dsld%26c%3Dtrue%26os%3D108637%26oe%3D108643&amp;_doc_docfn=U2FsdGVkX1+WlJixTZDmzyVr+nwCnO1WM2I5mKvxm/Iokc4SaH2f+Bm015GwHe/8wte8XmFAClZ4XZUspAqMsErQm0tl+nER4Zi8/sLbLOs=&amp;center_on_screen=true&amp;float_window=true&amp;height=800&amp;positioning_strategy=center_on_screen&amp;width=950" TargetMode="External"/><Relationship Id="rId95" Type="http://schemas.openxmlformats.org/officeDocument/2006/relationships/hyperlink" Target="https://my.apps.factset.com/viewer/?_app_id=central_doc_viewer&amp;_dd2=%26f%3Dsld%26c%3Dtrue%26os%3D95061%26oe%3D95066&amp;_doc_docfn=U2FsdGVkX18CkEODcitDMes6ELxQeFc90R+cq3rSrq8+gSIcokeruvVfhAaVDh2tFuQDhVLMUyon2dDSQ6kdpNpL63uHOImGRWEWabUUtR8=&amp;center_on_screen=true&amp;float_window=true&amp;height=800&amp;positioning_strategy=center_on_screen&amp;width=950" TargetMode="External"/><Relationship Id="rId160" Type="http://schemas.openxmlformats.org/officeDocument/2006/relationships/hyperlink" Target="https://my.apps.factset.com/viewer/?_app_id=central_doc_viewer&amp;_dd2=%26f%3Dsld%26c%3Dtrue%26os%3D110738%26oe%3D110745&amp;_doc_docfn=U2FsdGVkX1/iOKJMbKaOWgbxOdLRlCEsiVcjiTb3Wm+1UggRv/VJCZzc6SZb1j8qCnTYj7xzFLylFNr5GSZbdNgcsriYLmx+V3oPS05EkF0=&amp;center_on_screen=true&amp;float_window=true&amp;height=800&amp;positioning_strategy=center_on_screen&amp;width=950" TargetMode="External"/><Relationship Id="rId216" Type="http://schemas.openxmlformats.org/officeDocument/2006/relationships/hyperlink" Target="https://my.apps.factset.com/viewer/?_app_id=central_doc_viewer&amp;_dd2=%26f%3Dsld%26c%3Dtrue%26os%3D109926%26oe%3D109933&amp;_doc_docfn=U2FsdGVkX198mZZJ5EaE0xAjgPeNv//8mG9nussKbcc4uB6yjWr64w90QD7ZhuMDYPnxrNIkDaazE1vqcHVn+wYsfXCXFsUZiSKhg2bA1UE=&amp;center_on_screen=true&amp;float_window=true&amp;height=800&amp;positioning_strategy=center_on_screen&amp;width=950" TargetMode="External"/><Relationship Id="rId258" Type="http://schemas.openxmlformats.org/officeDocument/2006/relationships/hyperlink" Target="https://my.apps.factset.com/viewer/?_app_id=central_doc_viewer&amp;_dd2=%26f%3Dsld%26c%3Dtrue%26os%3D118514%26oe%3D118523&amp;_doc_docfn=U2FsdGVkX18kLQmimIpc+jXZVemVXvP7MNHfxujcYriUUv476ly0Oe8lSqm2P0Mm1Vfahy2GJMdOp1cgSNKF6+kldSVRZKz9WtAZBAfgsdY=&amp;center_on_screen=true&amp;float_window=true&amp;height=800&amp;positioning_strategy=center_on_screen&amp;width=950" TargetMode="External"/><Relationship Id="rId22" Type="http://schemas.openxmlformats.org/officeDocument/2006/relationships/hyperlink" Target="https://my.apps.factset.com/viewer/?_app_id=central_doc_viewer&amp;_dd2=%26f%3Dsld%26c%3Dtrue%26os%3D115730%26oe%3D115736&amp;_doc_docfn=U2FsdGVkX1/o521nOg2u6ZNnpzV9rQlGyM84nWowCdQdPQYuwVzLVwV+iI39DeZ9DS/rCyHGQeGDpQqySlYgmvkOK1hlZzh2wi4ygCSijPg=&amp;center_on_screen=true&amp;float_window=true&amp;height=800&amp;positioning_strategy=center_on_screen&amp;width=950" TargetMode="External"/><Relationship Id="rId64" Type="http://schemas.openxmlformats.org/officeDocument/2006/relationships/hyperlink" Target="https://my.apps.factset.com/viewer/?_app_id=central_doc_viewer&amp;_dd2=%26f%3Dsld%26c%3Dtrue%26os%3D107556%26oe%3D107563&amp;_doc_docfn=U2FsdGVkX1/y8C7PgCckM0/a+B1bdY3LBUnimeAru2sYeczWKuSpWgIuA5EatUahBepzNr4/xt+cReAxwC8SPA==&amp;center_on_screen=true&amp;float_window=true&amp;height=800&amp;positioning_strategy=center_on_screen&amp;width=950" TargetMode="External"/><Relationship Id="rId118" Type="http://schemas.openxmlformats.org/officeDocument/2006/relationships/hyperlink" Target="https://my.apps.factset.com/viewer/?_app_id=central_doc_viewer&amp;_dd2=%26f%3Dsld%26c%3Dtrue%26os%3D127369%26oe%3D127374&amp;_doc_docfn=U2FsdGVkX1/oatxrVvYvjFefkVbze3cyEShiP/GEzXQjhKnIBk+flhP3g5OEoRR4A/3z5rakAe5I/iyQh6wLQQ==&amp;center_on_screen=true&amp;float_window=true&amp;height=800&amp;positioning_strategy=center_on_screen&amp;width=950" TargetMode="External"/><Relationship Id="rId171" Type="http://schemas.openxmlformats.org/officeDocument/2006/relationships/hyperlink" Target="https://my.apps.factset.com/viewer/?_app_id=central_doc_viewer&amp;_dd2=%26f%3Dsld%26c%3Dtrue%26os%3D116918%26oe%3D116927&amp;_doc_docfn=U2FsdGVkX1/8jyPXPP5krKSPAcIPwiEf/XlPQHRGODAFqt6wyAQ5S0wbPA68FsR2TsgBxq9sQFft3J6w0fShioiO5ZGpOLsOdPpZwSaPR0Y=&amp;center_on_screen=true&amp;float_window=true&amp;height=800&amp;positioning_strategy=center_on_screen&amp;width=950" TargetMode="External"/><Relationship Id="rId227" Type="http://schemas.openxmlformats.org/officeDocument/2006/relationships/hyperlink" Target="https://my.apps.factset.com/viewer/?_app_id=central_doc_viewer&amp;_dd2=%26f%3Dsld%26c%3Dtrue%26os%3D158745%26oe%3D158751&amp;_doc_docfn=U2FsdGVkX1/+xe7aCV3S6MyEJ/DqDK3NRFF8kfQjIaYu4fHzAGX+iqFINm+gS59ahWyN+UZdbI0buh0cndMLG533SfBK3M2K4E5J9SyqZsY=&amp;center_on_screen=true&amp;float_window=true&amp;height=800&amp;positioning_strategy=center_on_screen&amp;width=950" TargetMode="External"/><Relationship Id="rId269" Type="http://schemas.openxmlformats.org/officeDocument/2006/relationships/hyperlink" Target="https://my.apps.factset.com/viewer/?_app_id=central_doc_viewer&amp;_dd2=%26f%3Dsld%26c%3Dtrue%26os%3D120135%26oe%3D120141&amp;_doc_docfn=U2FsdGVkX19abcjRIgX3HQ4BgwTmw0jMC1YcbO48XgPvoRnlKkJAAoL1oF7s4rNJATwPK8JCFxEBwl4UhfyzJFfxRUAI2BWtwXA3Vyqdrow=&amp;center_on_screen=true&amp;float_window=true&amp;height=800&amp;positioning_strategy=center_on_screen&amp;width=950" TargetMode="External"/><Relationship Id="rId33" Type="http://schemas.openxmlformats.org/officeDocument/2006/relationships/hyperlink" Target="https://my.apps.factset.com/viewer/?_app_id=central_doc_viewer&amp;_dd2=%26f%3Dsld%26c%3Dtrue%26os%3D104066%26oe%3D104072&amp;_doc_docfn=U2FsdGVkX18Cf4LCTFHS6JgoOUwcBkGurdsN4aFu/snKIn08iOQzGJ6eYeYi9atRcBO0N28pnX+9BmYTG/d1ObCbhnrSLl08Vxv6tx7qkyk=&amp;center_on_screen=true&amp;float_window=true&amp;height=800&amp;positioning_strategy=center_on_screen&amp;width=950" TargetMode="External"/><Relationship Id="rId129" Type="http://schemas.openxmlformats.org/officeDocument/2006/relationships/hyperlink" Target="https://my.apps.factset.com/viewer/?_app_id=central_doc_viewer&amp;_dd2=%26f%3Dsld%26c%3Dtrue%26os%3D104199%26oe%3D104205&amp;_doc_docfn=U2FsdGVkX1+r/wLvlroVK21PamWuMtjCJ2OjU3ltoRf1XwHB3zm4qWlPKleMimxjusYJhIsqf2BhbK3kooD9OMCuuRcHNkrrxV7NH5N8Bg0=&amp;center_on_screen=true&amp;float_window=true&amp;height=800&amp;positioning_strategy=center_on_screen&amp;width=950" TargetMode="External"/><Relationship Id="rId280" Type="http://schemas.openxmlformats.org/officeDocument/2006/relationships/hyperlink" Target="https://my.apps.factset.com/viewer/?_app_id=central_doc_viewer&amp;_dd2=%26f%3Dsld%26c%3Dtrue%26os%3D110852%26oe%3D110861&amp;_doc_docfn=U2FsdGVkX18Rv50aQg9+lyWwFNu2LH/nS8WTnC/Q8xC3+W11IykTmPoR4OfNRr30qfZPz45AeuxlWz4U42P3Cs4vmFTaijdOF+sjMCXhDHo=&amp;center_on_screen=true&amp;float_window=true&amp;height=800&amp;positioning_strategy=center_on_screen&amp;width=95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F7BEF-9FAE-471B-9322-40B03CB26FCB}">
  <dimension ref="B1:X35"/>
  <sheetViews>
    <sheetView zoomScaleNormal="100" workbookViewId="0">
      <selection activeCell="C28" sqref="C28"/>
    </sheetView>
  </sheetViews>
  <sheetFormatPr defaultRowHeight="12.5" x14ac:dyDescent="0.25"/>
  <cols>
    <col min="1" max="1" width="1.6328125" customWidth="1"/>
    <col min="2" max="2" width="20.6328125" customWidth="1"/>
    <col min="3" max="3" width="16" bestFit="1" customWidth="1"/>
    <col min="4" max="4" width="1.6328125" customWidth="1"/>
    <col min="5" max="5" width="20.6328125" customWidth="1"/>
  </cols>
  <sheetData>
    <row r="1" spans="2:24" ht="13.5" thickBot="1" x14ac:dyDescent="0.35">
      <c r="T1" s="128" t="s">
        <v>233</v>
      </c>
    </row>
    <row r="2" spans="2:24" ht="13.5" thickBot="1" x14ac:dyDescent="0.35">
      <c r="B2" s="42" t="s">
        <v>57</v>
      </c>
      <c r="C2" s="43" t="s">
        <v>88</v>
      </c>
      <c r="E2" s="114"/>
      <c r="F2" s="115"/>
      <c r="G2" s="115"/>
      <c r="H2" s="115"/>
      <c r="I2" s="115"/>
      <c r="J2" s="115"/>
      <c r="K2" s="115"/>
      <c r="L2" s="115"/>
      <c r="M2" s="116"/>
      <c r="Q2" s="125">
        <v>0.19</v>
      </c>
      <c r="R2" s="125">
        <v>0.2</v>
      </c>
      <c r="S2" s="125">
        <v>0.21</v>
      </c>
      <c r="T2" s="125">
        <v>0.22</v>
      </c>
      <c r="U2" s="125">
        <v>0.23</v>
      </c>
      <c r="V2" s="126">
        <v>0.24</v>
      </c>
      <c r="W2" s="125">
        <v>0.25</v>
      </c>
      <c r="X2" s="126">
        <v>0.26</v>
      </c>
    </row>
    <row r="3" spans="2:24" ht="13" thickBot="1" x14ac:dyDescent="0.3">
      <c r="B3" s="44" t="s">
        <v>58</v>
      </c>
      <c r="C3" s="45"/>
      <c r="E3" s="88"/>
      <c r="F3" s="89" t="s">
        <v>79</v>
      </c>
      <c r="G3" s="89" t="s">
        <v>80</v>
      </c>
      <c r="H3" s="89" t="s">
        <v>87</v>
      </c>
      <c r="I3" s="89" t="s">
        <v>82</v>
      </c>
      <c r="J3" s="89" t="s">
        <v>83</v>
      </c>
      <c r="K3" s="89" t="s">
        <v>84</v>
      </c>
      <c r="L3" s="89" t="s">
        <v>85</v>
      </c>
      <c r="M3" s="90" t="s">
        <v>86</v>
      </c>
      <c r="P3" s="124">
        <v>7.5</v>
      </c>
      <c r="Q3" s="22">
        <f>(((($H$4*(1+Q$2)^4/'DT-US'!$U$76*$P3)-$C$5)/$C$5)+1)^(1/3)-1</f>
        <v>0.14429534572925973</v>
      </c>
      <c r="R3" s="22">
        <f>(((($H$4*(1+R$2)^4/'DT-US'!$U$76*$P3)-$C$5)/$C$5)+1)^(1/3)-1</f>
        <v>0.15713450559355646</v>
      </c>
      <c r="S3" s="22">
        <f>(((($H$4*(1+S$2)^4/'DT-US'!$U$76*$P3)-$C$5)/$C$5)+1)^(1/3)-1</f>
        <v>0.17000937971545138</v>
      </c>
      <c r="T3" s="22">
        <f>(((($H$4*(1+T$2)^4/'DT-US'!$U$76*$P3)-$C$5)/$C$5)+1)^(1/3)-1</f>
        <v>0.18291977104637902</v>
      </c>
      <c r="U3" s="22">
        <f>(((($H$4*(1+U$2)^4/'DT-US'!$U$76*$P3)-$C$5)/$C$5)+1)^(1/3)-1</f>
        <v>0.19586548523347092</v>
      </c>
      <c r="V3" s="22">
        <f>(((($H$4*(1+V$2)^4/'DT-US'!$U$76*$P3)-$C$5)/$C$5)+1)^(1/3)-1</f>
        <v>0.20884633056103152</v>
      </c>
      <c r="W3" s="22">
        <f>(((($H$4*(1+W$2)^4/'DT-US'!$U$76*$P3)-$C$5)/$C$5)+1)^(1/3)-1</f>
        <v>0.22186211789374477</v>
      </c>
      <c r="X3" s="22">
        <f>(((($H$4*(1+X$2)^4/'DT-US'!$U$76*$P3)-$C$5)/$C$5)+1)^(1/3)-1</f>
        <v>0.23491266062154992</v>
      </c>
    </row>
    <row r="4" spans="2:24" ht="13" thickBot="1" x14ac:dyDescent="0.3">
      <c r="B4" s="110" t="s">
        <v>59</v>
      </c>
      <c r="C4" s="111"/>
      <c r="E4" s="92" t="s">
        <v>77</v>
      </c>
      <c r="F4" s="59">
        <f>'DT-US'!G16</f>
        <v>929.44500700000003</v>
      </c>
      <c r="G4" s="59">
        <f>'DT-US'!L16</f>
        <v>1158.530029</v>
      </c>
      <c r="H4" s="59">
        <f>'DT-US'!Q16</f>
        <v>1430.530029</v>
      </c>
      <c r="I4" s="94">
        <f>'DT-US'!R16</f>
        <v>1713.0772082499998</v>
      </c>
      <c r="J4" s="94">
        <f>'DT-US'!S16</f>
        <v>2096.4441536989998</v>
      </c>
      <c r="K4" s="94">
        <f>'DT-US'!T16</f>
        <v>2594.3163836911299</v>
      </c>
      <c r="L4" s="94">
        <f>'DT-US'!U16</f>
        <v>3225.5542294189954</v>
      </c>
      <c r="M4" s="95">
        <f>'DT-US'!V16</f>
        <v>3982.1629477548017</v>
      </c>
      <c r="P4" s="124">
        <v>7.7</v>
      </c>
      <c r="Q4" s="22">
        <f>(((($H$4*(1+Q$2)^4/'DT-US'!$U$76*$P4)-$C$5)/$C$5)+1)^(1/3)-1</f>
        <v>0.15437776255637803</v>
      </c>
      <c r="R4" s="22">
        <f>(((($H$4*(1+R$2)^4/'DT-US'!$U$76*$P4)-$C$5)/$C$5)+1)^(1/3)-1</f>
        <v>0.16733004860085643</v>
      </c>
      <c r="S4" s="22">
        <f>(((($H$4*(1+S$2)^4/'DT-US'!$U$76*$P4)-$C$5)/$C$5)+1)^(1/3)-1</f>
        <v>0.18031836358220943</v>
      </c>
      <c r="T4" s="22">
        <f>(((($H$4*(1+T$2)^4/'DT-US'!$U$76*$P4)-$C$5)/$C$5)+1)^(1/3)-1</f>
        <v>0.19334250871567216</v>
      </c>
      <c r="U4" s="22">
        <f>(((($H$4*(1+U$2)^4/'DT-US'!$U$76*$P4)-$C$5)/$C$5)+1)^(1/3)-1</f>
        <v>0.20640228793592708</v>
      </c>
      <c r="V4" s="22">
        <f>(((($H$4*(1+V$2)^4/'DT-US'!$U$76*$P4)-$C$5)/$C$5)+1)^(1/3)-1</f>
        <v>0.21949750783806699</v>
      </c>
      <c r="W4" s="22">
        <f>(((($H$4*(1+W$2)^4/'DT-US'!$U$76*$P4)-$C$5)/$C$5)+1)^(1/3)-1</f>
        <v>0.23262797762029908</v>
      </c>
      <c r="X4" s="22">
        <f>(((($H$4*(1+X$2)^4/'DT-US'!$U$76*$P4)-$C$5)/$C$5)+1)^(1/3)-1</f>
        <v>0.24579350902833697</v>
      </c>
    </row>
    <row r="5" spans="2:24" ht="13" thickBot="1" x14ac:dyDescent="0.3">
      <c r="B5" s="42" t="s">
        <v>60</v>
      </c>
      <c r="C5" s="49">
        <v>44.51</v>
      </c>
      <c r="E5" s="93" t="s">
        <v>78</v>
      </c>
      <c r="F5" s="64">
        <f>'DT-US'!G17</f>
        <v>0.32115586864185741</v>
      </c>
      <c r="G5" s="64">
        <f>'DT-US'!L17</f>
        <v>0.24647506875035585</v>
      </c>
      <c r="H5" s="64">
        <f>'DT-US'!Q17</f>
        <v>0.23478027603201634</v>
      </c>
      <c r="I5" s="96">
        <f>'DT-US'!R17</f>
        <v>0.1975122321951619</v>
      </c>
      <c r="J5" s="96">
        <f>'DT-US'!S17</f>
        <v>0.2237884805207524</v>
      </c>
      <c r="K5" s="96">
        <f>'DT-US'!T17</f>
        <v>0.23748413670532376</v>
      </c>
      <c r="L5" s="96">
        <f>'DT-US'!U17</f>
        <v>0.24331567641328156</v>
      </c>
      <c r="M5" s="97">
        <f>'DT-US'!V17</f>
        <v>0.23456704321852029</v>
      </c>
      <c r="P5" s="124">
        <v>7.9</v>
      </c>
      <c r="Q5" s="22">
        <f>(((($H$4*(1+Q$2)^4/'DT-US'!$U$76*$P5)-$C$5)/$C$5)+1)^(1/3)-1</f>
        <v>0.1642870692366234</v>
      </c>
      <c r="R5" s="22">
        <f>(((($H$4*(1+R$2)^4/'DT-US'!$U$76*$P5)-$C$5)/$C$5)+1)^(1/3)-1</f>
        <v>0.17735053914030985</v>
      </c>
      <c r="S5" s="22">
        <f>(((($H$4*(1+S$2)^4/'DT-US'!$U$76*$P5)-$C$5)/$C$5)+1)^(1/3)-1</f>
        <v>0.19045034725725918</v>
      </c>
      <c r="T5" s="22">
        <f>(((($H$4*(1+T$2)^4/'DT-US'!$U$76*$P5)-$C$5)/$C$5)+1)^(1/3)-1</f>
        <v>0.20358629309631548</v>
      </c>
      <c r="U5" s="22">
        <f>(((($H$4*(1+U$2)^4/'DT-US'!$U$76*$P5)-$C$5)/$C$5)+1)^(1/3)-1</f>
        <v>0.21675817890911553</v>
      </c>
      <c r="V5" s="22">
        <f>(((($H$4*(1+V$2)^4/'DT-US'!$U$76*$P5)-$C$5)/$C$5)+1)^(1/3)-1</f>
        <v>0.22996580963054214</v>
      </c>
      <c r="W5" s="22">
        <f>(((($H$4*(1+W$2)^4/'DT-US'!$U$76*$P5)-$C$5)/$C$5)+1)^(1/3)-1</f>
        <v>0.24320899282093955</v>
      </c>
      <c r="X5" s="22">
        <f>(((($H$4*(1+X$2)^4/'DT-US'!$U$76*$P5)-$C$5)/$C$5)+1)^(1/3)-1</f>
        <v>0.25648753861002516</v>
      </c>
    </row>
    <row r="6" spans="2:24" x14ac:dyDescent="0.25">
      <c r="B6" s="48" t="s">
        <v>61</v>
      </c>
      <c r="C6" s="50"/>
      <c r="E6" s="48" t="s">
        <v>93</v>
      </c>
      <c r="F6" s="91">
        <v>929.44500700000003</v>
      </c>
      <c r="G6" s="91">
        <v>1158.530029</v>
      </c>
      <c r="H6" s="91">
        <v>1430.530029</v>
      </c>
      <c r="I6" s="28">
        <v>1653</v>
      </c>
      <c r="J6" s="28">
        <v>1918</v>
      </c>
      <c r="K6" s="28">
        <v>2287</v>
      </c>
      <c r="L6" s="28">
        <v>2668</v>
      </c>
      <c r="M6" s="98">
        <v>3082</v>
      </c>
      <c r="P6" s="124">
        <v>8.1</v>
      </c>
      <c r="Q6" s="22">
        <f>(((($H$4*(1+Q$2)^4/'DT-US'!$U$76*$P6)-$C$5)/$C$5)+1)^(1/3)-1</f>
        <v>0.17403051025467753</v>
      </c>
      <c r="R6" s="22">
        <f>(((($H$4*(1+R$2)^4/'DT-US'!$U$76*$P6)-$C$5)/$C$5)+1)^(1/3)-1</f>
        <v>0.18720330298076804</v>
      </c>
      <c r="S6" s="22">
        <f>(((($H$4*(1+S$2)^4/'DT-US'!$U$76*$P6)-$C$5)/$C$5)+1)^(1/3)-1</f>
        <v>0.20041273801972648</v>
      </c>
      <c r="T6" s="22">
        <f>(((($H$4*(1+T$2)^4/'DT-US'!$U$76*$P6)-$C$5)/$C$5)+1)^(1/3)-1</f>
        <v>0.21365861320256818</v>
      </c>
      <c r="U6" s="22">
        <f>(((($H$4*(1+U$2)^4/'DT-US'!$U$76*$P6)-$C$5)/$C$5)+1)^(1/3)-1</f>
        <v>0.22694072912605523</v>
      </c>
      <c r="V6" s="22">
        <f>(((($H$4*(1+V$2)^4/'DT-US'!$U$76*$P6)-$C$5)/$C$5)+1)^(1/3)-1</f>
        <v>0.24025888909265092</v>
      </c>
      <c r="W6" s="22">
        <f>(((($H$4*(1+W$2)^4/'DT-US'!$U$76*$P6)-$C$5)/$C$5)+1)^(1/3)-1</f>
        <v>0.25361289905224993</v>
      </c>
      <c r="X6" s="22">
        <f>(((($H$4*(1+X$2)^4/'DT-US'!$U$76*$P6)-$C$5)/$C$5)+1)^(1/3)-1</f>
        <v>0.26700256754562401</v>
      </c>
    </row>
    <row r="7" spans="2:24" ht="13.5" thickBot="1" x14ac:dyDescent="0.35">
      <c r="B7" s="48" t="s">
        <v>62</v>
      </c>
      <c r="C7" s="51"/>
      <c r="E7" s="44" t="s">
        <v>78</v>
      </c>
      <c r="F7" s="55">
        <v>0.32115586864185741</v>
      </c>
      <c r="G7" s="55">
        <v>0.24647506875035585</v>
      </c>
      <c r="H7" s="55">
        <v>0.23478027603201634</v>
      </c>
      <c r="I7" s="99">
        <f>I6/H6-1</f>
        <v>0.15551576442999648</v>
      </c>
      <c r="J7" s="99">
        <f t="shared" ref="J7:M7" si="0">J6/I6-1</f>
        <v>0.16031457955232908</v>
      </c>
      <c r="K7" s="99">
        <f t="shared" si="0"/>
        <v>0.19238790406673623</v>
      </c>
      <c r="L7" s="99">
        <f t="shared" si="0"/>
        <v>0.16659379099256677</v>
      </c>
      <c r="M7" s="100">
        <f t="shared" si="0"/>
        <v>0.15517241379310343</v>
      </c>
      <c r="O7" s="129" t="s">
        <v>232</v>
      </c>
      <c r="P7" s="124">
        <v>8.3000000000000007</v>
      </c>
      <c r="Q7" s="22">
        <f>(((($H$4*(1+Q$2)^4/'DT-US'!$U$76*$P7)-$C$5)/$C$5)+1)^(1/3)-1</f>
        <v>0.18361485686639911</v>
      </c>
      <c r="R7" s="22">
        <f>(((($H$4*(1+R$2)^4/'DT-US'!$U$76*$P7)-$C$5)/$C$5)+1)^(1/3)-1</f>
        <v>0.19689518735256373</v>
      </c>
      <c r="S7" s="22">
        <f>(((($H$4*(1+S$2)^4/'DT-US'!$U$76*$P7)-$C$5)/$C$5)+1)^(1/3)-1</f>
        <v>0.21021245928575327</v>
      </c>
      <c r="T7" s="22">
        <f>(((($H$4*(1+T$2)^4/'DT-US'!$U$76*$P7)-$C$5)/$C$5)+1)^(1/3)-1</f>
        <v>0.22356646884655107</v>
      </c>
      <c r="U7" s="22">
        <f>(((($H$4*(1+U$2)^4/'DT-US'!$U$76*$P7)-$C$5)/$C$5)+1)^(1/3)-1</f>
        <v>0.23695701500386579</v>
      </c>
      <c r="V7" s="22">
        <f>(((($H$4*(1+V$2)^4/'DT-US'!$U$76*$P7)-$C$5)/$C$5)+1)^(1/3)-1</f>
        <v>0.25038389945439543</v>
      </c>
      <c r="W7" s="22">
        <f>(((($H$4*(1+W$2)^4/'DT-US'!$U$76*$P7)-$C$5)/$C$5)+1)^(1/3)-1</f>
        <v>0.26384692656388231</v>
      </c>
      <c r="X7" s="22">
        <f>(((($H$4*(1+X$2)^4/'DT-US'!$U$76*$P7)-$C$5)/$C$5)+1)^(1/3)-1</f>
        <v>0.27734590331009601</v>
      </c>
    </row>
    <row r="8" spans="2:24" ht="13" thickBot="1" x14ac:dyDescent="0.3">
      <c r="B8" s="48" t="s">
        <v>63</v>
      </c>
      <c r="C8" s="50"/>
      <c r="E8" s="69" t="s">
        <v>92</v>
      </c>
      <c r="F8" s="70"/>
      <c r="G8" s="70"/>
      <c r="H8" s="70"/>
      <c r="I8" s="71"/>
      <c r="J8" s="71"/>
      <c r="K8" s="71"/>
      <c r="L8" s="71"/>
      <c r="M8" s="72"/>
      <c r="P8" s="124">
        <v>8.5</v>
      </c>
      <c r="Q8" s="22">
        <f>(((($H$4*(1+Q$2)^4/'DT-US'!$U$76*$P8)-$C$5)/$C$5)+1)^(1/3)-1</f>
        <v>0.19304644858991948</v>
      </c>
      <c r="R8" s="22">
        <f>(((($H$4*(1+R$2)^4/'DT-US'!$U$76*$P8)-$C$5)/$C$5)+1)^(1/3)-1</f>
        <v>0.20643260290414123</v>
      </c>
      <c r="S8" s="22">
        <f>(((($H$4*(1+S$2)^4/'DT-US'!$U$76*$P8)-$C$5)/$C$5)+1)^(1/3)-1</f>
        <v>0.21985599303195835</v>
      </c>
      <c r="T8" s="22">
        <f>(((($H$4*(1+T$2)^4/'DT-US'!$U$76*$P8)-$C$5)/$C$5)+1)^(1/3)-1</f>
        <v>0.23331641352982646</v>
      </c>
      <c r="U8" s="22">
        <f>(((($H$4*(1+U$2)^4/'DT-US'!$U$76*$P8)-$C$5)/$C$5)+1)^(1/3)-1</f>
        <v>0.2468136617647454</v>
      </c>
      <c r="V8" s="22">
        <f>(((($H$4*(1+V$2)^4/'DT-US'!$U$76*$P8)-$C$5)/$C$5)+1)^(1/3)-1</f>
        <v>0.26034753785324027</v>
      </c>
      <c r="W8" s="22">
        <f>(((($H$4*(1+W$2)^4/'DT-US'!$U$76*$P8)-$C$5)/$C$5)+1)^(1/3)-1</f>
        <v>0.2739178446021493</v>
      </c>
      <c r="X8" s="22">
        <f>(((($H$4*(1+X$2)^4/'DT-US'!$U$76*$P8)-$C$5)/$C$5)+1)^(1/3)-1</f>
        <v>0.2875243874511515</v>
      </c>
    </row>
    <row r="9" spans="2:24" ht="13" thickBot="1" x14ac:dyDescent="0.3">
      <c r="B9" s="48" t="s">
        <v>64</v>
      </c>
      <c r="C9" s="50"/>
      <c r="P9" s="124">
        <v>8.6999999999999993</v>
      </c>
      <c r="Q9" s="22">
        <f>(((($H$4*(1+Q$2)^4/'DT-US'!$U$76*$P9)-$C$5)/$C$5)+1)^(1/3)-1</f>
        <v>0.20233123017466204</v>
      </c>
      <c r="R9" s="22">
        <f>(((($H$4*(1+R$2)^4/'DT-US'!$U$76*$P9)-$C$5)/$C$5)+1)^(1/3)-1</f>
        <v>0.21582156108587536</v>
      </c>
      <c r="S9" s="22">
        <f>(((($H$4*(1+S$2)^4/'DT-US'!$U$76*$P9)-$C$5)/$C$5)+1)^(1/3)-1</f>
        <v>0.22934941759520755</v>
      </c>
      <c r="T9" s="22">
        <f>(((($H$4*(1+T$2)^4/'DT-US'!$U$76*$P9)-$C$5)/$C$5)+1)^(1/3)-1</f>
        <v>0.24291459266026716</v>
      </c>
      <c r="U9" s="22">
        <f>(((($H$4*(1+U$2)^4/'DT-US'!$U$76*$P9)-$C$5)/$C$5)+1)^(1/3)-1</f>
        <v>0.25651688207108037</v>
      </c>
      <c r="V9" s="22">
        <f>(((($H$4*(1+V$2)^4/'DT-US'!$U$76*$P9)-$C$5)/$C$5)+1)^(1/3)-1</f>
        <v>0.27015608438859617</v>
      </c>
      <c r="W9" s="22">
        <f>(((($H$4*(1+W$2)^4/'DT-US'!$U$76*$P9)-$C$5)/$C$5)+1)^(1/3)-1</f>
        <v>0.2838320008850137</v>
      </c>
      <c r="X9" s="22">
        <f>(((($H$4*(1+X$2)^4/'DT-US'!$U$76*$P9)-$C$5)/$C$5)+1)^(1/3)-1</f>
        <v>0.29754443548586318</v>
      </c>
    </row>
    <row r="10" spans="2:24" x14ac:dyDescent="0.25">
      <c r="B10" s="48" t="s">
        <v>65</v>
      </c>
      <c r="C10" s="50"/>
      <c r="E10" s="42" t="s">
        <v>89</v>
      </c>
      <c r="F10" s="52"/>
      <c r="G10" s="52"/>
      <c r="H10" s="52"/>
      <c r="I10" s="53"/>
      <c r="J10" s="53"/>
      <c r="K10" s="53"/>
      <c r="L10" s="53"/>
      <c r="M10" s="54"/>
      <c r="P10" s="127">
        <v>8.9</v>
      </c>
      <c r="Q10" s="22">
        <f>(((($H$4*(1+Q$2)^4/'DT-US'!$U$76*$P10)-$C$5)/$C$5)+1)^(1/3)-1</f>
        <v>0.21147478463313174</v>
      </c>
      <c r="R10" s="22">
        <f>(((($H$4*(1+R$2)^4/'DT-US'!$U$76*$P10)-$C$5)/$C$5)+1)^(1/3)-1</f>
        <v>0.22506770755248229</v>
      </c>
      <c r="S10" s="22">
        <f>(((($H$4*(1+S$2)^4/'DT-US'!$U$76*$P10)-$C$5)/$C$5)+1)^(1/3)-1</f>
        <v>0.23869844144667729</v>
      </c>
      <c r="T10" s="22">
        <f>(((($H$4*(1+T$2)^4/'DT-US'!$U$76*$P10)-$C$5)/$C$5)+1)^(1/3)-1</f>
        <v>0.25236677769879856</v>
      </c>
      <c r="U10" s="22">
        <f>(((($H$4*(1+U$2)^4/'DT-US'!$U$76*$P10)-$C$5)/$C$5)+1)^(1/3)-1</f>
        <v>0.26607251054588477</v>
      </c>
      <c r="V10" s="22">
        <f>(((($H$4*(1+V$2)^4/'DT-US'!$U$76*$P10)-$C$5)/$C$5)+1)^(1/3)-1</f>
        <v>0.27981543701697031</v>
      </c>
      <c r="W10" s="22">
        <f>(((($H$4*(1+W$2)^4/'DT-US'!$U$76*$P10)-$C$5)/$C$5)+1)^(1/3)-1</f>
        <v>0.2935953568729579</v>
      </c>
      <c r="X10" s="22">
        <f>(((($H$4*(1+X$2)^4/'DT-US'!$U$76*$P10)-$C$5)/$C$5)+1)^(1/3)-1</f>
        <v>0.30741207254826075</v>
      </c>
    </row>
    <row r="11" spans="2:24" ht="13" thickBot="1" x14ac:dyDescent="0.3">
      <c r="B11" s="44" t="s">
        <v>66</v>
      </c>
      <c r="C11" s="62"/>
      <c r="E11" s="44" t="s">
        <v>40</v>
      </c>
      <c r="F11" s="55"/>
      <c r="G11" s="55"/>
      <c r="H11" s="55"/>
      <c r="I11" s="56"/>
      <c r="J11" s="56"/>
      <c r="K11" s="56"/>
      <c r="L11" s="56"/>
      <c r="M11" s="57"/>
      <c r="P11" s="127">
        <v>9.1</v>
      </c>
      <c r="Q11" s="22">
        <f>(((($H$4*(1+Q$2)^4/'DT-US'!$U$76*$P11)-$C$5)/$C$5)+1)^(1/3)-1</f>
        <v>0.22048236283331479</v>
      </c>
      <c r="R11" s="22">
        <f>(((($H$4*(1+R$2)^4/'DT-US'!$U$76*$P11)-$C$5)/$C$5)+1)^(1/3)-1</f>
        <v>0.23417635208744847</v>
      </c>
      <c r="S11" s="22">
        <f>(((($H$4*(1+S$2)^4/'DT-US'!$U$76*$P11)-$C$5)/$C$5)+1)^(1/3)-1</f>
        <v>0.24790843344923852</v>
      </c>
      <c r="T11" s="22">
        <f>(((($H$4*(1+T$2)^4/'DT-US'!$U$76*$P11)-$C$5)/$C$5)+1)^(1/3)-1</f>
        <v>0.26167839675065485</v>
      </c>
      <c r="U11" s="22">
        <f>(((($H$4*(1+U$2)^4/'DT-US'!$U$76*$P11)-$C$5)/$C$5)+1)^(1/3)-1</f>
        <v>0.27548603469884325</v>
      </c>
      <c r="V11" s="22">
        <f>(((($H$4*(1+V$2)^4/'DT-US'!$U$76*$P11)-$C$5)/$C$5)+1)^(1/3)-1</f>
        <v>0.28933114281370509</v>
      </c>
      <c r="W11" s="22">
        <f>(((($H$4*(1+W$2)^4/'DT-US'!$U$76*$P11)-$C$5)/$C$5)+1)^(1/3)-1</f>
        <v>0.30321351936732266</v>
      </c>
      <c r="X11" s="22">
        <f>(((($H$4*(1+X$2)^4/'DT-US'!$U$76*$P11)-$C$5)/$C$5)+1)^(1/3)-1</f>
        <v>0.31713296532516488</v>
      </c>
    </row>
    <row r="12" spans="2:24" ht="13" thickBot="1" x14ac:dyDescent="0.3">
      <c r="P12" s="127">
        <v>9.3000000000000007</v>
      </c>
      <c r="Q12" s="22">
        <f>(((($H$4*(1+Q$2)^4/'DT-US'!$U$76*$P12)-$C$5)/$C$5)+1)^(1/3)-1</f>
        <v>0.22935891007707965</v>
      </c>
      <c r="R12" s="22">
        <f>(((($H$4*(1+R$2)^4/'DT-US'!$U$76*$P12)-$C$5)/$C$5)+1)^(1/3)-1</f>
        <v>0.24315249547964735</v>
      </c>
      <c r="S12" s="22">
        <f>(((($H$4*(1+S$2)^4/'DT-US'!$U$76*$P12)-$C$5)/$C$5)+1)^(1/3)-1</f>
        <v>0.25698445003311554</v>
      </c>
      <c r="T12" s="22">
        <f>(((($H$4*(1+T$2)^4/'DT-US'!$U$76*$P12)-$C$5)/$C$5)+1)^(1/3)-1</f>
        <v>0.27085456204090574</v>
      </c>
      <c r="U12" s="22">
        <f>(((($H$4*(1+U$2)^4/'DT-US'!$U$76*$P12)-$C$5)/$C$5)+1)^(1/3)-1</f>
        <v>0.28476262270252639</v>
      </c>
      <c r="V12" s="22">
        <f>(((($H$4*(1+V$2)^4/'DT-US'!$U$76*$P12)-$C$5)/$C$5)+1)^(1/3)-1</f>
        <v>0.29870842605069869</v>
      </c>
      <c r="W12" s="22">
        <f>(((($H$4*(1+W$2)^4/'DT-US'!$U$76*$P12)-$C$5)/$C$5)+1)^(1/3)-1</f>
        <v>0.31269176889034078</v>
      </c>
      <c r="X12" s="22">
        <f>(((($H$4*(1+X$2)^4/'DT-US'!$U$76*$P12)-$C$5)/$C$5)+1)^(1/3)-1</f>
        <v>0.32671245073934752</v>
      </c>
    </row>
    <row r="13" spans="2:24" ht="13" thickBot="1" x14ac:dyDescent="0.3">
      <c r="B13" s="112" t="s">
        <v>67</v>
      </c>
      <c r="C13" s="113"/>
      <c r="E13" s="58" t="s">
        <v>90</v>
      </c>
      <c r="F13" s="59"/>
      <c r="G13" s="59"/>
      <c r="H13" s="59"/>
      <c r="I13" s="60"/>
      <c r="J13" s="60"/>
      <c r="K13" s="60"/>
      <c r="L13" s="60"/>
      <c r="M13" s="61"/>
      <c r="P13" s="127">
        <v>9.5</v>
      </c>
      <c r="Q13" s="22">
        <f>(((($H$4*(1+Q$2)^4/'DT-US'!$U$76*$P13)-$C$5)/$C$5)+1)^(1/3)-1</f>
        <v>0.23810909002939473</v>
      </c>
      <c r="R13" s="22">
        <f>(((($H$4*(1+R$2)^4/'DT-US'!$U$76*$P13)-$C$5)/$C$5)+1)^(1/3)-1</f>
        <v>0.25200085372104541</v>
      </c>
      <c r="S13" s="22">
        <f>(((($H$4*(1+S$2)^4/'DT-US'!$U$76*$P13)-$C$5)/$C$5)+1)^(1/3)-1</f>
        <v>0.26593125966282916</v>
      </c>
      <c r="T13" s="22">
        <f>(((($H$4*(1+T$2)^4/'DT-US'!$U$76*$P13)-$C$5)/$C$5)+1)^(1/3)-1</f>
        <v>0.27990009465137944</v>
      </c>
      <c r="U13" s="22">
        <f>(((($H$4*(1+U$2)^4/'DT-US'!$U$76*$P13)-$C$5)/$C$5)+1)^(1/3)-1</f>
        <v>0.29390714840003063</v>
      </c>
      <c r="V13" s="22">
        <f>(((($H$4*(1+V$2)^4/'DT-US'!$U$76*$P13)-$C$5)/$C$5)+1)^(1/3)-1</f>
        <v>0.30795221347549484</v>
      </c>
      <c r="W13" s="22">
        <f>(((($H$4*(1+W$2)^4/'DT-US'!$U$76*$P13)-$C$5)/$C$5)+1)^(1/3)-1</f>
        <v>0.32203508523641355</v>
      </c>
      <c r="X13" s="22">
        <f>(((($H$4*(1+X$2)^4/'DT-US'!$U$76*$P13)-$C$5)/$C$5)+1)^(1/3)-1</f>
        <v>0.33615556177371442</v>
      </c>
    </row>
    <row r="14" spans="2:24" ht="13.5" thickBot="1" x14ac:dyDescent="0.35">
      <c r="B14" s="42" t="s">
        <v>68</v>
      </c>
      <c r="C14" s="43">
        <v>2</v>
      </c>
      <c r="E14" s="63" t="s">
        <v>78</v>
      </c>
      <c r="F14" s="64"/>
      <c r="G14" s="64"/>
      <c r="H14" s="64"/>
      <c r="I14" s="65"/>
      <c r="J14" s="65"/>
      <c r="K14" s="65"/>
      <c r="L14" s="65"/>
      <c r="M14" s="66"/>
      <c r="P14" s="127">
        <v>9.6999999999999993</v>
      </c>
      <c r="Q14" s="22">
        <f>(((($H$4*(1+Q$2)^4/'DT-US'!$U$76*$P14)-$C$5)/$C$5)+1)^(1/3)-1</f>
        <v>0.24673730631231416</v>
      </c>
      <c r="R14" s="22">
        <f>(((($H$4*(1+R$2)^4/'DT-US'!$U$76*$P14)-$C$5)/$C$5)+1)^(1/3)-1</f>
        <v>0.26072587984297479</v>
      </c>
      <c r="S14" s="22">
        <f>(((($H$4*(1+S$2)^4/'DT-US'!$U$76*$P14)-$C$5)/$C$5)+1)^(1/3)-1</f>
        <v>0.27475336491642999</v>
      </c>
      <c r="T14" s="22">
        <f>(((($H$4*(1+T$2)^4/'DT-US'!$U$76*$P14)-$C$5)/$C$5)+1)^(1/3)-1</f>
        <v>0.28881954684352729</v>
      </c>
      <c r="U14" s="22">
        <f>(((($H$4*(1+U$2)^4/'DT-US'!$U$76*$P14)-$C$5)/$C$5)+1)^(1/3)-1</f>
        <v>0.30292421387214152</v>
      </c>
      <c r="V14" s="22">
        <f>(((($H$4*(1+V$2)^4/'DT-US'!$U$76*$P14)-$C$5)/$C$5)+1)^(1/3)-1</f>
        <v>0.31706715712341027</v>
      </c>
      <c r="W14" s="22">
        <f>(((($H$4*(1+W$2)^4/'DT-US'!$U$76*$P14)-$C$5)/$C$5)+1)^(1/3)-1</f>
        <v>0.33124817052985622</v>
      </c>
      <c r="X14" s="22">
        <f>(((($H$4*(1+X$2)^4/'DT-US'!$U$76*$P14)-$C$5)/$C$5)+1)^(1/3)-1</f>
        <v>0.34546705077533035</v>
      </c>
    </row>
    <row r="15" spans="2:24" ht="13.5" thickBot="1" x14ac:dyDescent="0.35">
      <c r="B15" s="48" t="s">
        <v>70</v>
      </c>
      <c r="C15" s="43">
        <v>2</v>
      </c>
      <c r="E15" s="42" t="s">
        <v>91</v>
      </c>
      <c r="F15" s="52"/>
      <c r="G15" s="52"/>
      <c r="H15" s="52"/>
      <c r="I15" s="52"/>
      <c r="J15" s="52"/>
      <c r="K15" s="52"/>
      <c r="L15" s="52"/>
      <c r="M15" s="67"/>
    </row>
    <row r="16" spans="2:24" ht="13.5" thickBot="1" x14ac:dyDescent="0.35">
      <c r="B16" s="44" t="s">
        <v>71</v>
      </c>
      <c r="C16" s="43">
        <v>2</v>
      </c>
      <c r="E16" s="44" t="s">
        <v>78</v>
      </c>
      <c r="F16" s="55"/>
      <c r="G16" s="55"/>
      <c r="H16" s="55"/>
      <c r="I16" s="55"/>
      <c r="J16" s="55"/>
      <c r="K16" s="55"/>
      <c r="L16" s="55"/>
      <c r="M16" s="68"/>
    </row>
    <row r="17" spans="2:13" ht="13" thickBot="1" x14ac:dyDescent="0.3">
      <c r="E17" s="69" t="s">
        <v>92</v>
      </c>
      <c r="F17" s="70"/>
      <c r="G17" s="70"/>
      <c r="H17" s="70"/>
      <c r="I17" s="71"/>
      <c r="J17" s="71"/>
      <c r="K17" s="71"/>
      <c r="L17" s="71"/>
      <c r="M17" s="72"/>
    </row>
    <row r="18" spans="2:13" ht="13" thickBot="1" x14ac:dyDescent="0.3">
      <c r="B18" s="110" t="s">
        <v>72</v>
      </c>
      <c r="C18" s="111"/>
      <c r="I18" s="22"/>
      <c r="J18" s="22"/>
      <c r="K18" s="22"/>
      <c r="L18" s="22"/>
      <c r="M18" s="22"/>
    </row>
    <row r="19" spans="2:13" ht="13" thickBot="1" x14ac:dyDescent="0.3">
      <c r="B19" s="42" t="s">
        <v>228</v>
      </c>
      <c r="C19" s="67">
        <f>J4/'DT-US'!S76</f>
        <v>6.7609783078528123</v>
      </c>
      <c r="E19" s="73" t="s">
        <v>69</v>
      </c>
      <c r="F19" s="46" t="s">
        <v>94</v>
      </c>
      <c r="G19" s="46" t="s">
        <v>79</v>
      </c>
      <c r="H19" s="46" t="s">
        <v>80</v>
      </c>
      <c r="I19" s="46" t="s">
        <v>81</v>
      </c>
      <c r="J19" s="46" t="s">
        <v>82</v>
      </c>
      <c r="K19" s="46" t="s">
        <v>83</v>
      </c>
      <c r="L19" s="46" t="s">
        <v>84</v>
      </c>
      <c r="M19" s="47" t="s">
        <v>85</v>
      </c>
    </row>
    <row r="20" spans="2:13" x14ac:dyDescent="0.25">
      <c r="B20" s="48" t="s">
        <v>229</v>
      </c>
      <c r="C20" s="50">
        <v>8.3000000000000007</v>
      </c>
      <c r="E20" s="42" t="s">
        <v>96</v>
      </c>
      <c r="F20" s="74"/>
      <c r="G20" s="74"/>
      <c r="H20" s="74"/>
      <c r="I20" s="74"/>
      <c r="J20" s="74"/>
      <c r="K20" s="74"/>
      <c r="L20" s="74"/>
      <c r="M20" s="75"/>
    </row>
    <row r="21" spans="2:13" x14ac:dyDescent="0.25">
      <c r="B21" s="48" t="s">
        <v>55</v>
      </c>
      <c r="C21" s="77">
        <f>C20*C19</f>
        <v>56.116119955178348</v>
      </c>
      <c r="E21" s="48" t="s">
        <v>97</v>
      </c>
      <c r="F21" s="41"/>
      <c r="G21" s="41"/>
      <c r="H21" s="41"/>
      <c r="I21" s="41"/>
      <c r="J21" s="41"/>
      <c r="K21" s="41"/>
      <c r="L21" s="41"/>
      <c r="M21" s="76"/>
    </row>
    <row r="22" spans="2:13" ht="13" thickBot="1" x14ac:dyDescent="0.3">
      <c r="B22" s="44" t="s">
        <v>73</v>
      </c>
      <c r="C22" s="68">
        <f>(C21-44.51)/44.51</f>
        <v>0.26075308818643789</v>
      </c>
      <c r="E22" s="48" t="s">
        <v>95</v>
      </c>
      <c r="F22" s="41"/>
      <c r="G22" s="41"/>
      <c r="H22" s="41"/>
      <c r="I22" s="41"/>
      <c r="J22" s="41"/>
      <c r="K22" s="41"/>
      <c r="L22" s="41"/>
      <c r="M22" s="76"/>
    </row>
    <row r="23" spans="2:13" ht="13" thickBot="1" x14ac:dyDescent="0.3">
      <c r="E23" s="44" t="s">
        <v>56</v>
      </c>
      <c r="F23" s="78"/>
      <c r="G23" s="78"/>
      <c r="H23" s="78"/>
      <c r="I23" s="78"/>
      <c r="J23" s="78"/>
      <c r="K23" s="78"/>
      <c r="L23" s="78"/>
      <c r="M23" s="79"/>
    </row>
    <row r="24" spans="2:13" ht="13" thickBot="1" x14ac:dyDescent="0.3">
      <c r="B24" s="110" t="s">
        <v>75</v>
      </c>
      <c r="C24" s="111"/>
    </row>
    <row r="25" spans="2:13" ht="13" thickBot="1" x14ac:dyDescent="0.3">
      <c r="B25" s="42" t="s">
        <v>234</v>
      </c>
      <c r="C25" s="67">
        <f>L4/'DT-US'!U76</f>
        <v>9.9983940515598722</v>
      </c>
      <c r="E25" s="73" t="s">
        <v>98</v>
      </c>
      <c r="F25" s="80" t="s">
        <v>82</v>
      </c>
      <c r="G25" s="80" t="s">
        <v>83</v>
      </c>
      <c r="H25" s="80" t="s">
        <v>84</v>
      </c>
      <c r="I25" s="81" t="s">
        <v>85</v>
      </c>
    </row>
    <row r="26" spans="2:13" x14ac:dyDescent="0.25">
      <c r="B26" s="48" t="s">
        <v>229</v>
      </c>
      <c r="C26" s="50">
        <f>I27</f>
        <v>8.8000000000000007</v>
      </c>
      <c r="E26" s="42" t="s">
        <v>225</v>
      </c>
      <c r="F26" s="82">
        <v>9</v>
      </c>
      <c r="G26" s="82">
        <v>10.199999999999999</v>
      </c>
      <c r="H26" s="83">
        <v>10.199999999999999</v>
      </c>
      <c r="I26" s="84">
        <v>9.8000000000000007</v>
      </c>
    </row>
    <row r="27" spans="2:13" x14ac:dyDescent="0.25">
      <c r="B27" s="48" t="s">
        <v>55</v>
      </c>
      <c r="C27" s="77">
        <f>C26*C25</f>
        <v>87.985867653726885</v>
      </c>
      <c r="E27" s="48" t="s">
        <v>226</v>
      </c>
      <c r="F27">
        <v>8.3000000000000007</v>
      </c>
      <c r="G27">
        <v>9</v>
      </c>
      <c r="H27">
        <v>9.3000000000000007</v>
      </c>
      <c r="I27" s="50">
        <v>8.8000000000000007</v>
      </c>
    </row>
    <row r="28" spans="2:13" ht="13" thickBot="1" x14ac:dyDescent="0.3">
      <c r="B28" s="48" t="s">
        <v>73</v>
      </c>
      <c r="C28" s="87">
        <f>(C27-44.51)/44.51</f>
        <v>0.97676629192826081</v>
      </c>
      <c r="E28" s="44" t="s">
        <v>227</v>
      </c>
      <c r="F28" s="85">
        <v>7</v>
      </c>
      <c r="G28" s="85">
        <v>8</v>
      </c>
      <c r="H28" s="85">
        <v>8.3000000000000007</v>
      </c>
      <c r="I28" s="86">
        <v>8</v>
      </c>
    </row>
    <row r="29" spans="2:13" ht="13" thickBot="1" x14ac:dyDescent="0.3">
      <c r="B29" s="44" t="s">
        <v>74</v>
      </c>
      <c r="C29" s="68">
        <f>(((C28+1)^(1/3)-1))</f>
        <v>0.25502326204153825</v>
      </c>
    </row>
    <row r="30" spans="2:13" ht="13" thickBot="1" x14ac:dyDescent="0.3">
      <c r="E30" s="73" t="s">
        <v>99</v>
      </c>
      <c r="F30" s="80" t="s">
        <v>82</v>
      </c>
      <c r="G30" s="80" t="s">
        <v>83</v>
      </c>
      <c r="H30" s="80" t="s">
        <v>84</v>
      </c>
      <c r="I30" s="81" t="s">
        <v>85</v>
      </c>
    </row>
    <row r="31" spans="2:13" ht="13" thickBot="1" x14ac:dyDescent="0.3">
      <c r="B31" s="110" t="s">
        <v>76</v>
      </c>
      <c r="C31" s="111"/>
      <c r="E31" s="42" t="s">
        <v>225</v>
      </c>
      <c r="F31" s="82"/>
      <c r="G31" s="82"/>
      <c r="H31" s="83"/>
      <c r="I31" s="84"/>
    </row>
    <row r="32" spans="2:13" x14ac:dyDescent="0.25">
      <c r="B32" s="42" t="s">
        <v>230</v>
      </c>
      <c r="C32" s="67">
        <f>I4/'DT-US'!R76</f>
        <v>5.6351223955592102</v>
      </c>
      <c r="E32" s="48" t="s">
        <v>226</v>
      </c>
      <c r="I32" s="50"/>
    </row>
    <row r="33" spans="2:9" ht="13" thickBot="1" x14ac:dyDescent="0.3">
      <c r="B33" s="48" t="s">
        <v>229</v>
      </c>
      <c r="C33" s="50">
        <f>F28</f>
        <v>7</v>
      </c>
      <c r="E33" s="44" t="s">
        <v>227</v>
      </c>
      <c r="F33" s="85"/>
      <c r="G33" s="85"/>
      <c r="H33" s="85"/>
      <c r="I33" s="86"/>
    </row>
    <row r="34" spans="2:9" x14ac:dyDescent="0.25">
      <c r="B34" s="48" t="s">
        <v>55</v>
      </c>
      <c r="C34" s="77">
        <f>C32*C33</f>
        <v>39.445856768914474</v>
      </c>
    </row>
    <row r="35" spans="2:9" ht="13" thickBot="1" x14ac:dyDescent="0.3">
      <c r="B35" s="44" t="s">
        <v>73</v>
      </c>
      <c r="C35" s="68">
        <f>(C34-44.51)/44.51</f>
        <v>-0.11377540397855591</v>
      </c>
    </row>
  </sheetData>
  <mergeCells count="6">
    <mergeCell ref="B31:C31"/>
    <mergeCell ref="B4:C4"/>
    <mergeCell ref="B13:C13"/>
    <mergeCell ref="B18:C18"/>
    <mergeCell ref="E2:M2"/>
    <mergeCell ref="B24:C2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8BBDD-084B-4106-BB4D-5320420FA6E7}">
  <sheetPr>
    <outlinePr summaryBelow="0" summaryRight="0"/>
  </sheetPr>
  <dimension ref="A1:V77"/>
  <sheetViews>
    <sheetView workbookViewId="0">
      <pane xSplit="1" topLeftCell="K1" activePane="topRight" state="frozen"/>
      <selection pane="topRight" activeCell="Q9" sqref="Q9"/>
    </sheetView>
  </sheetViews>
  <sheetFormatPr defaultColWidth="9.1796875" defaultRowHeight="15" customHeight="1" outlineLevelRow="1" x14ac:dyDescent="0.25"/>
  <cols>
    <col min="1" max="1" width="58.1796875" customWidth="1"/>
    <col min="2" max="7" width="13.6328125" customWidth="1"/>
    <col min="8" max="11" width="13.6328125" style="9" customWidth="1"/>
    <col min="12" max="12" width="13.6328125" customWidth="1"/>
    <col min="13" max="16" width="13.6328125" style="9" customWidth="1"/>
    <col min="17" max="17" width="13.6328125" customWidth="1"/>
    <col min="18" max="22" width="13.6328125" style="25" customWidth="1"/>
  </cols>
  <sheetData>
    <row r="1" spans="1:22" ht="15" customHeight="1" x14ac:dyDescent="0.3">
      <c r="A1" s="4" t="s">
        <v>53</v>
      </c>
      <c r="B1" s="4" t="s">
        <v>33</v>
      </c>
      <c r="C1" s="4" t="s">
        <v>34</v>
      </c>
      <c r="D1" s="4" t="s">
        <v>35</v>
      </c>
      <c r="E1" s="4" t="s">
        <v>36</v>
      </c>
      <c r="F1" s="4" t="s">
        <v>37</v>
      </c>
      <c r="G1" s="4" t="s">
        <v>0</v>
      </c>
      <c r="H1" s="14" t="s">
        <v>1</v>
      </c>
      <c r="I1" s="14" t="s">
        <v>2</v>
      </c>
      <c r="J1" s="14" t="s">
        <v>3</v>
      </c>
      <c r="K1" s="14" t="s">
        <v>4</v>
      </c>
      <c r="L1" s="4" t="s">
        <v>4</v>
      </c>
      <c r="M1" s="14" t="s">
        <v>5</v>
      </c>
      <c r="N1" s="14" t="s">
        <v>6</v>
      </c>
      <c r="O1" s="14" t="s">
        <v>7</v>
      </c>
      <c r="P1" s="14" t="s">
        <v>8</v>
      </c>
      <c r="Q1" s="4" t="s">
        <v>8</v>
      </c>
      <c r="R1" s="24">
        <v>25</v>
      </c>
      <c r="S1" s="24">
        <v>26</v>
      </c>
      <c r="T1" s="24">
        <v>27</v>
      </c>
      <c r="U1" s="24">
        <v>28</v>
      </c>
      <c r="V1" s="24">
        <v>29</v>
      </c>
    </row>
    <row r="2" spans="1:22" ht="15" customHeight="1" x14ac:dyDescent="0.3">
      <c r="A2" s="1"/>
      <c r="B2" s="4" t="s">
        <v>9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14" t="s">
        <v>9</v>
      </c>
      <c r="I2" s="14" t="s">
        <v>9</v>
      </c>
      <c r="J2" s="14" t="s">
        <v>9</v>
      </c>
      <c r="K2" s="14" t="s">
        <v>10</v>
      </c>
      <c r="L2" s="4" t="s">
        <v>9</v>
      </c>
      <c r="M2" s="14" t="s">
        <v>10</v>
      </c>
      <c r="N2" s="14" t="s">
        <v>10</v>
      </c>
      <c r="O2" s="14" t="s">
        <v>10</v>
      </c>
      <c r="P2" s="14" t="s">
        <v>10</v>
      </c>
      <c r="Q2" s="4" t="s">
        <v>10</v>
      </c>
    </row>
    <row r="3" spans="1:22" ht="15" customHeight="1" x14ac:dyDescent="0.25">
      <c r="A3" s="1" t="s">
        <v>11</v>
      </c>
      <c r="B3" s="1"/>
      <c r="C3" s="1"/>
      <c r="D3" s="1"/>
      <c r="E3" s="1"/>
      <c r="F3" s="1"/>
      <c r="G3" s="1"/>
      <c r="H3" s="5"/>
      <c r="I3" s="5"/>
      <c r="J3" s="5"/>
      <c r="K3" s="5"/>
      <c r="L3" s="1"/>
      <c r="M3" s="5"/>
      <c r="N3" s="5"/>
      <c r="O3" s="5"/>
      <c r="P3" s="5"/>
      <c r="Q3" s="1"/>
    </row>
    <row r="5" spans="1:22" ht="15" customHeight="1" outlineLevel="1" x14ac:dyDescent="0.3">
      <c r="A5" s="4" t="s">
        <v>32</v>
      </c>
      <c r="B5" s="11">
        <v>363.52099600000003</v>
      </c>
      <c r="C5" s="11">
        <v>356.33197000000001</v>
      </c>
      <c r="D5" s="11">
        <v>390.18398999999999</v>
      </c>
      <c r="E5" s="11">
        <v>500.50299100000001</v>
      </c>
      <c r="F5" s="10">
        <v>656.62597700000003</v>
      </c>
      <c r="G5" s="10">
        <v>870.43902600000001</v>
      </c>
      <c r="H5" s="6">
        <v>249.557999</v>
      </c>
      <c r="I5" s="6">
        <v>261.30599999999998</v>
      </c>
      <c r="J5" s="6">
        <v>279.15200800000002</v>
      </c>
      <c r="K5" s="6">
        <v>293.31399499999998</v>
      </c>
      <c r="L5" s="2">
        <v>1083.329956</v>
      </c>
      <c r="M5" s="6">
        <v>316.45400999999998</v>
      </c>
      <c r="N5" s="6">
        <v>334.49700899999999</v>
      </c>
      <c r="O5" s="6">
        <v>348.29400600000002</v>
      </c>
      <c r="P5" s="6">
        <v>360.10900900000001</v>
      </c>
      <c r="Q5" s="10">
        <v>1359.354004</v>
      </c>
      <c r="R5" s="28">
        <f>Q5*(1+R6)</f>
        <v>1631.2248047999999</v>
      </c>
      <c r="S5" s="28">
        <f t="shared" ref="S5:V5" si="0">R5*(1+S6)</f>
        <v>2006.4065099039999</v>
      </c>
      <c r="T5" s="28">
        <f t="shared" si="0"/>
        <v>2497.9761048304799</v>
      </c>
      <c r="U5" s="28">
        <f t="shared" si="0"/>
        <v>3122.4701310380997</v>
      </c>
      <c r="V5" s="28">
        <f t="shared" si="0"/>
        <v>3871.8629624872437</v>
      </c>
    </row>
    <row r="6" spans="1:22" ht="15" customHeight="1" outlineLevel="1" x14ac:dyDescent="0.25">
      <c r="A6" s="1" t="s">
        <v>47</v>
      </c>
      <c r="B6" s="11"/>
      <c r="C6" s="17">
        <f>C5/B5-1</f>
        <v>-1.9776095683892825E-2</v>
      </c>
      <c r="D6" s="17">
        <f>D5/C5-1</f>
        <v>9.5001355056634429E-2</v>
      </c>
      <c r="E6" s="17">
        <f>E5/D5-1</f>
        <v>0.28273584726016066</v>
      </c>
      <c r="F6" s="17">
        <f>F5/E5-1</f>
        <v>0.31193217384788818</v>
      </c>
      <c r="G6" s="17">
        <f>G5/F5-1</f>
        <v>0.32562380485900255</v>
      </c>
      <c r="H6" s="6"/>
      <c r="I6" s="20">
        <f>I5/H5-1</f>
        <v>4.7075233200599476E-2</v>
      </c>
      <c r="J6" s="20">
        <f t="shared" ref="J6:K6" si="1">J5/I5-1</f>
        <v>6.8295439063779773E-2</v>
      </c>
      <c r="K6" s="20">
        <f t="shared" si="1"/>
        <v>5.0732169549716932E-2</v>
      </c>
      <c r="L6" s="19">
        <f>L5/G5-1</f>
        <v>0.24457879718274489</v>
      </c>
      <c r="M6" s="20">
        <f>M5/K5-1</f>
        <v>7.8891615792147984E-2</v>
      </c>
      <c r="N6" s="20">
        <f>N5/M5-1</f>
        <v>5.7016180645016901E-2</v>
      </c>
      <c r="O6" s="20">
        <f t="shared" ref="O6:P6" si="2">O5/N5-1</f>
        <v>4.1246996621126852E-2</v>
      </c>
      <c r="P6" s="20">
        <f t="shared" si="2"/>
        <v>3.3922498798328427E-2</v>
      </c>
      <c r="Q6" s="19">
        <f>Q5/L5-1</f>
        <v>0.25479222324763251</v>
      </c>
      <c r="R6" s="27">
        <v>0.2</v>
      </c>
      <c r="S6" s="27">
        <v>0.23</v>
      </c>
      <c r="T6" s="27">
        <f t="shared" ref="S6:V6" si="3">T9</f>
        <v>0.245</v>
      </c>
      <c r="U6" s="27">
        <f t="shared" si="3"/>
        <v>0.25</v>
      </c>
      <c r="V6" s="27">
        <f t="shared" si="3"/>
        <v>0.24</v>
      </c>
    </row>
    <row r="7" spans="1:22" ht="15" customHeight="1" outlineLevel="1" x14ac:dyDescent="0.25">
      <c r="A7" s="1" t="s">
        <v>43</v>
      </c>
      <c r="B7" s="17">
        <f t="shared" ref="B7:R7" si="4">B5/B16</f>
        <v>0.89454123505125227</v>
      </c>
      <c r="C7" s="17">
        <f t="shared" si="4"/>
        <v>0.89520074937281846</v>
      </c>
      <c r="D7" s="17">
        <f t="shared" si="4"/>
        <v>0.90537069579476781</v>
      </c>
      <c r="E7" s="17">
        <f t="shared" si="4"/>
        <v>0.91700304002921162</v>
      </c>
      <c r="F7" s="19">
        <f t="shared" si="4"/>
        <v>0.93335835523644195</v>
      </c>
      <c r="G7" s="19">
        <f t="shared" si="4"/>
        <v>0.936514822764549</v>
      </c>
      <c r="H7" s="20">
        <f t="shared" si="4"/>
        <v>0.9337194167117735</v>
      </c>
      <c r="I7" s="20">
        <f t="shared" si="4"/>
        <v>0.93548760333933689</v>
      </c>
      <c r="J7" s="20">
        <f t="shared" si="4"/>
        <v>0.93846489440720449</v>
      </c>
      <c r="K7" s="20">
        <f t="shared" si="4"/>
        <v>0.93271003864771362</v>
      </c>
      <c r="L7" s="19">
        <f t="shared" si="4"/>
        <v>0.93509009596850079</v>
      </c>
      <c r="M7" s="20">
        <f t="shared" si="4"/>
        <v>0.95063782588913182</v>
      </c>
      <c r="N7" s="20">
        <f t="shared" si="4"/>
        <v>0.95108614611022524</v>
      </c>
      <c r="O7" s="20">
        <f t="shared" si="4"/>
        <v>0.95397922291168968</v>
      </c>
      <c r="P7" s="20">
        <f t="shared" si="4"/>
        <v>0.94554524787936922</v>
      </c>
      <c r="Q7" s="19">
        <f t="shared" si="4"/>
        <v>0.95024499761829184</v>
      </c>
      <c r="R7" s="29">
        <f t="shared" si="4"/>
        <v>0.95221908092886454</v>
      </c>
      <c r="S7" s="29">
        <f t="shared" ref="S7:V7" si="5">S5/S16</f>
        <v>0.95705220974470695</v>
      </c>
      <c r="T7" s="29">
        <f t="shared" si="5"/>
        <v>0.96286486896267476</v>
      </c>
      <c r="U7" s="29">
        <f t="shared" si="5"/>
        <v>0.96804143069717852</v>
      </c>
      <c r="V7" s="29">
        <f t="shared" si="5"/>
        <v>0.97230148873497335</v>
      </c>
    </row>
    <row r="8" spans="1:22" ht="15" customHeight="1" outlineLevel="1" x14ac:dyDescent="0.25">
      <c r="A8" s="1" t="s">
        <v>44</v>
      </c>
      <c r="B8" s="11"/>
      <c r="C8" s="11"/>
      <c r="D8" s="11"/>
      <c r="E8" s="11"/>
      <c r="F8" s="10"/>
      <c r="G8" s="10"/>
      <c r="H8" s="6"/>
      <c r="I8" s="6"/>
      <c r="J8" s="6"/>
      <c r="K8" s="6"/>
      <c r="L8" s="2"/>
      <c r="M8" s="6"/>
      <c r="N8" s="6"/>
      <c r="O8" s="6"/>
      <c r="P8" s="6"/>
      <c r="Q8" s="10"/>
      <c r="R8" s="27">
        <v>0.21</v>
      </c>
      <c r="S8" s="27">
        <v>0.26</v>
      </c>
      <c r="T8" s="27">
        <v>0.28000000000000003</v>
      </c>
      <c r="U8" s="27">
        <v>0.28000000000000003</v>
      </c>
      <c r="V8" s="27">
        <v>0.27</v>
      </c>
    </row>
    <row r="9" spans="1:22" ht="15" customHeight="1" outlineLevel="1" x14ac:dyDescent="0.25">
      <c r="A9" s="1" t="s">
        <v>46</v>
      </c>
      <c r="B9" s="11"/>
      <c r="C9" s="11"/>
      <c r="D9" s="11"/>
      <c r="E9" s="11"/>
      <c r="F9" s="10"/>
      <c r="G9" s="10"/>
      <c r="H9" s="6"/>
      <c r="I9" s="6"/>
      <c r="J9" s="6"/>
      <c r="K9" s="6"/>
      <c r="L9" s="2"/>
      <c r="M9" s="6"/>
      <c r="N9" s="6"/>
      <c r="O9" s="6"/>
      <c r="P9" s="6"/>
      <c r="Q9" s="10"/>
      <c r="R9" s="27">
        <v>0.19</v>
      </c>
      <c r="S9" s="27">
        <v>0.215</v>
      </c>
      <c r="T9" s="27">
        <v>0.245</v>
      </c>
      <c r="U9" s="27">
        <v>0.25</v>
      </c>
      <c r="V9" s="27">
        <v>0.24</v>
      </c>
    </row>
    <row r="10" spans="1:22" ht="15" customHeight="1" outlineLevel="1" x14ac:dyDescent="0.25">
      <c r="A10" s="1" t="s">
        <v>45</v>
      </c>
      <c r="B10" s="11"/>
      <c r="C10" s="11"/>
      <c r="D10" s="11"/>
      <c r="E10" s="11"/>
      <c r="F10" s="10"/>
      <c r="G10" s="10"/>
      <c r="H10" s="6"/>
      <c r="I10" s="6"/>
      <c r="J10" s="6"/>
      <c r="K10" s="6"/>
      <c r="L10" s="2"/>
      <c r="M10" s="6"/>
      <c r="N10" s="6"/>
      <c r="O10" s="6"/>
      <c r="P10" s="6"/>
      <c r="Q10" s="10"/>
      <c r="R10" s="27">
        <v>0.17</v>
      </c>
      <c r="S10" s="27">
        <v>0.19</v>
      </c>
      <c r="T10" s="27">
        <v>0.2</v>
      </c>
      <c r="U10" s="27">
        <v>0.2</v>
      </c>
      <c r="V10" s="27">
        <v>0.18</v>
      </c>
    </row>
    <row r="11" spans="1:22" ht="15" customHeight="1" outlineLevel="1" x14ac:dyDescent="0.25">
      <c r="A11" s="1"/>
      <c r="B11" s="11"/>
      <c r="C11" s="11"/>
      <c r="D11" s="11"/>
      <c r="E11" s="11"/>
      <c r="F11" s="10"/>
      <c r="G11" s="10"/>
      <c r="H11" s="6"/>
      <c r="I11" s="6"/>
      <c r="J11" s="6"/>
      <c r="K11" s="6"/>
      <c r="L11" s="2"/>
      <c r="M11" s="6"/>
      <c r="N11" s="6"/>
      <c r="O11" s="6"/>
      <c r="P11" s="6"/>
      <c r="Q11" s="10"/>
    </row>
    <row r="12" spans="1:22" ht="15" customHeight="1" outlineLevel="1" x14ac:dyDescent="0.3">
      <c r="A12" s="16" t="s">
        <v>31</v>
      </c>
      <c r="B12" s="10">
        <v>42.855998999999997</v>
      </c>
      <c r="C12" s="10">
        <v>41.715000000000003</v>
      </c>
      <c r="D12" s="10">
        <v>40.782001000000001</v>
      </c>
      <c r="E12" s="10">
        <v>45.299999</v>
      </c>
      <c r="F12" s="10">
        <v>46.882998999999998</v>
      </c>
      <c r="G12" s="10">
        <v>59.006000999999998</v>
      </c>
      <c r="H12" s="6">
        <v>17.715</v>
      </c>
      <c r="I12" s="6">
        <v>18.02</v>
      </c>
      <c r="J12" s="6">
        <v>18.304001</v>
      </c>
      <c r="K12" s="6">
        <v>21.160999</v>
      </c>
      <c r="L12" s="12">
        <v>75.199996999999996</v>
      </c>
      <c r="M12" s="6">
        <v>16.431999000000001</v>
      </c>
      <c r="N12" s="6">
        <v>17.202998999999998</v>
      </c>
      <c r="O12" s="6">
        <v>16.802</v>
      </c>
      <c r="P12" s="6">
        <v>20.739000000000001</v>
      </c>
      <c r="Q12" s="10">
        <v>71.176002999999994</v>
      </c>
      <c r="R12" s="28">
        <f>Q12*(1+R13)</f>
        <v>81.852403449999983</v>
      </c>
      <c r="S12" s="28">
        <f>R12*(1+S13)</f>
        <v>90.037643794999994</v>
      </c>
      <c r="T12" s="28">
        <f t="shared" ref="T12:V12" si="6">S12*(1+T13)</f>
        <v>96.340278860650002</v>
      </c>
      <c r="U12" s="28">
        <f t="shared" si="6"/>
        <v>103.08409838089551</v>
      </c>
      <c r="V12" s="28">
        <f t="shared" si="6"/>
        <v>110.2999852675582</v>
      </c>
    </row>
    <row r="13" spans="1:22" ht="15" customHeight="1" outlineLevel="1" x14ac:dyDescent="0.25">
      <c r="A13" s="1" t="s">
        <v>47</v>
      </c>
      <c r="B13" s="10"/>
      <c r="C13" s="18">
        <f>C12/B12-1</f>
        <v>-2.6624020595109488E-2</v>
      </c>
      <c r="D13" s="18">
        <f>D12/C12-1</f>
        <v>-2.2366031403571962E-2</v>
      </c>
      <c r="E13" s="18">
        <f>E12/D12-1</f>
        <v>0.11078411772879893</v>
      </c>
      <c r="F13" s="18">
        <f>F12/E12-1</f>
        <v>3.4944813133439556E-2</v>
      </c>
      <c r="G13" s="18">
        <f>G12/F12-1</f>
        <v>0.258579917210501</v>
      </c>
      <c r="H13" s="6"/>
      <c r="I13" s="20">
        <f>I12/H12-1</f>
        <v>1.7217047699689569E-2</v>
      </c>
      <c r="J13" s="20">
        <f t="shared" ref="J13:K13" si="7">J12/I12-1</f>
        <v>1.5760321864594973E-2</v>
      </c>
      <c r="K13" s="20">
        <f t="shared" si="7"/>
        <v>0.15608598360544246</v>
      </c>
      <c r="L13" s="21">
        <f>L12/G12-1</f>
        <v>0.27444659399982041</v>
      </c>
      <c r="M13" s="20">
        <f>M12/K12-1</f>
        <v>-0.22347716192416056</v>
      </c>
      <c r="N13" s="20">
        <f>N12/M12-1</f>
        <v>4.6920645503933933E-2</v>
      </c>
      <c r="O13" s="20">
        <f t="shared" ref="O13:P13" si="8">O12/N12-1</f>
        <v>-2.3309831035855932E-2</v>
      </c>
      <c r="P13" s="20">
        <f t="shared" si="8"/>
        <v>0.23431734317343178</v>
      </c>
      <c r="Q13" s="19">
        <f>Q12/L12-1</f>
        <v>-5.3510560645368188E-2</v>
      </c>
      <c r="R13" s="29">
        <v>0.15</v>
      </c>
      <c r="S13" s="29">
        <v>0.1</v>
      </c>
      <c r="T13" s="29">
        <v>7.0000000000000007E-2</v>
      </c>
      <c r="U13" s="29">
        <v>7.0000000000000007E-2</v>
      </c>
      <c r="V13" s="29">
        <v>7.0000000000000007E-2</v>
      </c>
    </row>
    <row r="14" spans="1:22" ht="15" customHeight="1" outlineLevel="1" x14ac:dyDescent="0.25">
      <c r="A14" s="1" t="s">
        <v>43</v>
      </c>
      <c r="B14" s="19">
        <f t="shared" ref="B14:R14" si="9">B12/B16</f>
        <v>0.10545871819413487</v>
      </c>
      <c r="C14" s="19">
        <f t="shared" si="9"/>
        <v>0.10479918279599533</v>
      </c>
      <c r="D14" s="19">
        <f t="shared" si="9"/>
        <v>9.4629276360808451E-2</v>
      </c>
      <c r="E14" s="19">
        <f t="shared" si="9"/>
        <v>8.2996980124580802E-2</v>
      </c>
      <c r="F14" s="19">
        <f t="shared" si="9"/>
        <v>6.6641650449342102E-2</v>
      </c>
      <c r="G14" s="19">
        <f t="shared" si="9"/>
        <v>6.3485198753668703E-2</v>
      </c>
      <c r="H14" s="20">
        <f t="shared" si="9"/>
        <v>6.6280542131807466E-2</v>
      </c>
      <c r="I14" s="20">
        <f t="shared" si="9"/>
        <v>6.4512436041173377E-2</v>
      </c>
      <c r="J14" s="20">
        <f t="shared" si="9"/>
        <v>6.1535156020422976E-2</v>
      </c>
      <c r="K14" s="20">
        <f t="shared" si="9"/>
        <v>6.7289923193450868E-2</v>
      </c>
      <c r="L14" s="21">
        <f t="shared" si="9"/>
        <v>6.4909838431127964E-2</v>
      </c>
      <c r="M14" s="20">
        <f t="shared" si="9"/>
        <v>4.9362243203593441E-2</v>
      </c>
      <c r="N14" s="20">
        <f t="shared" si="9"/>
        <v>4.8913842516445517E-2</v>
      </c>
      <c r="O14" s="20">
        <f t="shared" si="9"/>
        <v>4.6020771610299285E-2</v>
      </c>
      <c r="P14" s="20">
        <f t="shared" si="9"/>
        <v>5.4454796757862391E-2</v>
      </c>
      <c r="Q14" s="19">
        <f t="shared" si="9"/>
        <v>4.9754987002792933E-2</v>
      </c>
      <c r="R14" s="29">
        <f t="shared" si="9"/>
        <v>4.7780919071135505E-2</v>
      </c>
      <c r="S14" s="29">
        <f t="shared" ref="S14:V14" si="10">S12/S16</f>
        <v>4.294779025529305E-2</v>
      </c>
      <c r="T14" s="29">
        <f t="shared" si="10"/>
        <v>3.7135131037325297E-2</v>
      </c>
      <c r="U14" s="29">
        <f t="shared" si="10"/>
        <v>3.1958569302821357E-2</v>
      </c>
      <c r="V14" s="29">
        <f t="shared" si="10"/>
        <v>2.7698511265026673E-2</v>
      </c>
    </row>
    <row r="15" spans="1:22" ht="15" customHeight="1" outlineLevel="1" x14ac:dyDescent="0.25">
      <c r="A15" s="1"/>
      <c r="B15" s="10"/>
      <c r="C15" s="10"/>
      <c r="D15" s="10"/>
      <c r="E15" s="10"/>
      <c r="F15" s="10"/>
      <c r="G15" s="10"/>
      <c r="H15" s="6"/>
      <c r="I15" s="6"/>
      <c r="J15" s="6"/>
      <c r="K15" s="6"/>
      <c r="L15" s="12"/>
      <c r="M15" s="6"/>
      <c r="N15" s="6"/>
      <c r="O15" s="6"/>
      <c r="P15" s="6"/>
      <c r="Q15" s="10"/>
    </row>
    <row r="16" spans="1:22" ht="15" customHeight="1" outlineLevel="1" x14ac:dyDescent="0.3">
      <c r="A16" s="4" t="s">
        <v>12</v>
      </c>
      <c r="B16" s="10">
        <v>406.37701399999997</v>
      </c>
      <c r="C16" s="10">
        <v>398.04699699999998</v>
      </c>
      <c r="D16" s="10">
        <v>430.966003</v>
      </c>
      <c r="E16" s="10">
        <v>545.80297900000005</v>
      </c>
      <c r="F16" s="10">
        <v>703.50897199999997</v>
      </c>
      <c r="G16" s="10">
        <v>929.44500700000003</v>
      </c>
      <c r="H16" s="6">
        <v>267.27301</v>
      </c>
      <c r="I16" s="6">
        <v>279.32598899999999</v>
      </c>
      <c r="J16" s="6">
        <v>297.45599399999998</v>
      </c>
      <c r="K16" s="6">
        <v>314.47500600000001</v>
      </c>
      <c r="L16" s="2">
        <v>1158.530029</v>
      </c>
      <c r="M16" s="6">
        <v>332.885986</v>
      </c>
      <c r="N16" s="6">
        <v>351.70001200000002</v>
      </c>
      <c r="O16" s="6">
        <v>365.09600799999998</v>
      </c>
      <c r="P16" s="6">
        <v>380.84799199999998</v>
      </c>
      <c r="Q16" s="10">
        <v>1430.530029</v>
      </c>
      <c r="R16" s="28">
        <f>R12+R5</f>
        <v>1713.0772082499998</v>
      </c>
      <c r="S16" s="28">
        <f>S12+S5</f>
        <v>2096.4441536989998</v>
      </c>
      <c r="T16" s="28">
        <f>T12+T5</f>
        <v>2594.3163836911299</v>
      </c>
      <c r="U16" s="28">
        <f>U12+U5</f>
        <v>3225.5542294189954</v>
      </c>
      <c r="V16" s="28">
        <f>V12+V5</f>
        <v>3982.1629477548017</v>
      </c>
    </row>
    <row r="17" spans="1:22" ht="15" customHeight="1" outlineLevel="1" x14ac:dyDescent="0.25">
      <c r="A17" s="1" t="s">
        <v>52</v>
      </c>
      <c r="B17" s="10"/>
      <c r="C17" s="19">
        <f>C16/B16-1</f>
        <v>-2.0498248456542911E-2</v>
      </c>
      <c r="D17" s="19">
        <f t="shared" ref="D17:G17" si="11">D16/C16-1</f>
        <v>8.2701304740656179E-2</v>
      </c>
      <c r="E17" s="19">
        <f t="shared" si="11"/>
        <v>0.26646411828452288</v>
      </c>
      <c r="F17" s="19">
        <f t="shared" si="11"/>
        <v>0.28894307848766787</v>
      </c>
      <c r="G17" s="19">
        <f t="shared" si="11"/>
        <v>0.32115586864185741</v>
      </c>
      <c r="H17" s="6"/>
      <c r="I17" s="20">
        <f>I16/H16-1</f>
        <v>4.5096132228241048E-2</v>
      </c>
      <c r="J17" s="20">
        <f t="shared" ref="J17:K17" si="12">J16/I16-1</f>
        <v>6.4906259044875236E-2</v>
      </c>
      <c r="K17" s="20">
        <f t="shared" si="12"/>
        <v>5.7215226263015007E-2</v>
      </c>
      <c r="L17" s="19">
        <f>L16/G16-1</f>
        <v>0.24647506875035585</v>
      </c>
      <c r="M17" s="20">
        <f>M16/K16-1</f>
        <v>5.8545129656504491E-2</v>
      </c>
      <c r="N17" s="20">
        <f>N16/M16-1</f>
        <v>5.6517927432367276E-2</v>
      </c>
      <c r="O17" s="20">
        <f t="shared" ref="O17:P17" si="13">O16/N16-1</f>
        <v>3.8089267963971496E-2</v>
      </c>
      <c r="P17" s="20">
        <f t="shared" si="13"/>
        <v>4.314477193626276E-2</v>
      </c>
      <c r="Q17" s="19">
        <f>Q16/L16-1</f>
        <v>0.23478027603201634</v>
      </c>
      <c r="R17" s="29">
        <f>R16/Q16-1</f>
        <v>0.1975122321951619</v>
      </c>
      <c r="S17" s="29">
        <f t="shared" ref="S17:V17" si="14">S16/R16-1</f>
        <v>0.2237884805207524</v>
      </c>
      <c r="T17" s="29">
        <f t="shared" si="14"/>
        <v>0.23748413670532376</v>
      </c>
      <c r="U17" s="29">
        <f t="shared" si="14"/>
        <v>0.24331567641328156</v>
      </c>
      <c r="V17" s="29">
        <f t="shared" si="14"/>
        <v>0.23456704321852029</v>
      </c>
    </row>
    <row r="18" spans="1:22" ht="15" customHeight="1" outlineLevel="1" x14ac:dyDescent="0.25">
      <c r="A18" s="1"/>
      <c r="B18" s="10"/>
      <c r="C18" s="10"/>
      <c r="D18" s="10"/>
      <c r="E18" s="10"/>
      <c r="F18" s="10"/>
      <c r="G18" s="10"/>
      <c r="H18" s="6"/>
      <c r="I18" s="6"/>
      <c r="J18" s="6"/>
      <c r="K18" s="6"/>
      <c r="L18" s="12"/>
      <c r="M18" s="6"/>
      <c r="N18" s="6"/>
      <c r="O18" s="6"/>
      <c r="P18" s="6"/>
      <c r="Q18" s="10"/>
    </row>
    <row r="19" spans="1:22" ht="15" customHeight="1" outlineLevel="1" x14ac:dyDescent="0.25">
      <c r="A19" s="3" t="s">
        <v>14</v>
      </c>
      <c r="B19" s="10">
        <v>-52.175998999999997</v>
      </c>
      <c r="C19" s="10">
        <v>-48.27</v>
      </c>
      <c r="D19" s="10">
        <v>-56.933998000000003</v>
      </c>
      <c r="E19" s="10">
        <v>-73.193000999999995</v>
      </c>
      <c r="F19" s="10">
        <v>-77.487999000000002</v>
      </c>
      <c r="G19" s="10">
        <v>-111.646004</v>
      </c>
      <c r="H19" s="6">
        <v>-32.737999000000002</v>
      </c>
      <c r="I19" s="6">
        <v>-35.764000000000003</v>
      </c>
      <c r="J19" s="6">
        <v>-36.890999000000001</v>
      </c>
      <c r="K19" s="6">
        <v>-39.051997999999998</v>
      </c>
      <c r="L19" s="12">
        <v>-144.445007</v>
      </c>
      <c r="M19" s="6">
        <v>-42.903998999999999</v>
      </c>
      <c r="N19" s="6">
        <v>-44.792000000000002</v>
      </c>
      <c r="O19" s="6">
        <v>-46.887999999999998</v>
      </c>
      <c r="P19" s="6">
        <v>-50.180999999999997</v>
      </c>
      <c r="Q19" s="10">
        <v>-184.76499899999999</v>
      </c>
      <c r="R19" s="28">
        <f>-R20*R5</f>
        <v>-221.71799879999998</v>
      </c>
      <c r="S19" s="28">
        <f t="shared" ref="S19:V19" si="15">-S20*S5</f>
        <v>-262.68110597447998</v>
      </c>
      <c r="T19" s="28">
        <f t="shared" si="15"/>
        <v>-314.54809641407513</v>
      </c>
      <c r="U19" s="28">
        <f t="shared" si="15"/>
        <v>-369.76659453480812</v>
      </c>
      <c r="V19" s="28">
        <f t="shared" si="15"/>
        <v>-419.79194759828971</v>
      </c>
    </row>
    <row r="20" spans="1:22" ht="15" customHeight="1" outlineLevel="1" x14ac:dyDescent="0.25">
      <c r="A20" s="3" t="s">
        <v>48</v>
      </c>
      <c r="B20" s="19">
        <f t="shared" ref="B20:Q20" si="16">-B19/B5</f>
        <v>0.14352953357335099</v>
      </c>
      <c r="C20" s="19">
        <f t="shared" si="16"/>
        <v>0.13546356786341682</v>
      </c>
      <c r="D20" s="19">
        <f t="shared" si="16"/>
        <v>0.14591577168504533</v>
      </c>
      <c r="E20" s="19">
        <f t="shared" si="16"/>
        <v>0.14623888831065945</v>
      </c>
      <c r="F20" s="19">
        <f t="shared" si="16"/>
        <v>0.11800934126003973</v>
      </c>
      <c r="G20" s="19">
        <f t="shared" si="16"/>
        <v>0.12826401466976506</v>
      </c>
      <c r="H20" s="20">
        <f t="shared" si="16"/>
        <v>0.13118392971246737</v>
      </c>
      <c r="I20" s="20">
        <f t="shared" si="16"/>
        <v>0.13686635591987939</v>
      </c>
      <c r="J20" s="20">
        <f t="shared" si="16"/>
        <v>0.13215380130813889</v>
      </c>
      <c r="K20" s="20">
        <f t="shared" si="16"/>
        <v>0.13314058880824967</v>
      </c>
      <c r="L20" s="21">
        <f t="shared" si="16"/>
        <v>0.13333426829009426</v>
      </c>
      <c r="M20" s="20">
        <f t="shared" si="16"/>
        <v>0.13557735925040104</v>
      </c>
      <c r="N20" s="20">
        <f t="shared" si="16"/>
        <v>0.13390852173509271</v>
      </c>
      <c r="O20" s="20">
        <f t="shared" si="16"/>
        <v>0.13462189757006612</v>
      </c>
      <c r="P20" s="20">
        <f t="shared" si="16"/>
        <v>0.13934947125968736</v>
      </c>
      <c r="Q20" s="19">
        <f t="shared" si="16"/>
        <v>0.13592117907205575</v>
      </c>
      <c r="R20" s="29">
        <f>Q20+R21/10000</f>
        <v>0.13592117907205575</v>
      </c>
      <c r="S20" s="29">
        <f t="shared" ref="S20:V20" si="17">R20+S21/10000</f>
        <v>0.13092117907205575</v>
      </c>
      <c r="T20" s="29">
        <f t="shared" si="17"/>
        <v>0.12592117907205574</v>
      </c>
      <c r="U20" s="29">
        <f t="shared" si="17"/>
        <v>0.11842117907205574</v>
      </c>
      <c r="V20" s="29">
        <f t="shared" si="17"/>
        <v>0.10842117907205574</v>
      </c>
    </row>
    <row r="21" spans="1:22" ht="15" customHeight="1" outlineLevel="1" x14ac:dyDescent="0.25">
      <c r="A21" s="3" t="s">
        <v>50</v>
      </c>
      <c r="B21" s="10"/>
      <c r="C21" s="10">
        <f>(C20-B20)*10000</f>
        <v>-80.659657099341757</v>
      </c>
      <c r="D21" s="10">
        <f t="shared" ref="D21:G21" si="18">(D20-C20)*10000</f>
        <v>104.52203821628508</v>
      </c>
      <c r="E21" s="10">
        <f t="shared" si="18"/>
        <v>3.2311662561412824</v>
      </c>
      <c r="F21" s="10">
        <f t="shared" si="18"/>
        <v>-282.29547050619726</v>
      </c>
      <c r="G21" s="10">
        <f t="shared" si="18"/>
        <v>102.54673409725329</v>
      </c>
      <c r="H21" s="6"/>
      <c r="I21" s="6">
        <f>(I20-H20)*10000</f>
        <v>56.824262074120227</v>
      </c>
      <c r="J21" s="6">
        <f t="shared" ref="J21:K21" si="19">(J20-I20)*10000</f>
        <v>-47.125546117404994</v>
      </c>
      <c r="K21" s="6">
        <f t="shared" si="19"/>
        <v>9.8678750011077518</v>
      </c>
      <c r="L21" s="12">
        <f>(L20-G20)*10000</f>
        <v>50.702536203292013</v>
      </c>
      <c r="M21" s="6">
        <f>(M20-K20)*10000</f>
        <v>24.367704421513757</v>
      </c>
      <c r="N21" s="6">
        <f>(N20-M20)*10000</f>
        <v>-16.6883751530833</v>
      </c>
      <c r="O21" s="6">
        <f t="shared" ref="O21:P21" si="20">(O20-N20)*10000</f>
        <v>7.133758349734121</v>
      </c>
      <c r="P21" s="6">
        <f t="shared" si="20"/>
        <v>47.275736896212337</v>
      </c>
      <c r="Q21" s="10">
        <f>(Q20-L20)*10000</f>
        <v>25.869107819614932</v>
      </c>
      <c r="R21" s="25">
        <v>0</v>
      </c>
      <c r="S21" s="25">
        <v>-50</v>
      </c>
      <c r="T21" s="25">
        <v>-50</v>
      </c>
      <c r="U21" s="25">
        <v>-75</v>
      </c>
      <c r="V21" s="25">
        <v>-100</v>
      </c>
    </row>
    <row r="22" spans="1:22" ht="15" customHeight="1" outlineLevel="1" x14ac:dyDescent="0.25">
      <c r="A22" s="3" t="s">
        <v>47</v>
      </c>
      <c r="B22" s="10"/>
      <c r="C22" s="19">
        <f>C19/B19-1</f>
        <v>-7.4861987788676476E-2</v>
      </c>
      <c r="D22" s="19">
        <f t="shared" ref="D22:G22" si="21">D19/C19-1</f>
        <v>0.17949032525378072</v>
      </c>
      <c r="E22" s="19">
        <f t="shared" si="21"/>
        <v>0.28557634403261112</v>
      </c>
      <c r="F22" s="19">
        <f t="shared" si="21"/>
        <v>5.8680446782063411E-2</v>
      </c>
      <c r="G22" s="19">
        <f t="shared" si="21"/>
        <v>0.44081671279187384</v>
      </c>
      <c r="H22" s="6"/>
      <c r="I22" s="20">
        <f>I19/H19-1</f>
        <v>9.2430847713081077E-2</v>
      </c>
      <c r="J22" s="20">
        <f t="shared" ref="J22:K22" si="22">J19/I19-1</f>
        <v>3.1512107146851598E-2</v>
      </c>
      <c r="K22" s="20">
        <f t="shared" si="22"/>
        <v>5.8577947428314348E-2</v>
      </c>
      <c r="L22" s="21">
        <f>L19/G19-1</f>
        <v>0.29377677502904631</v>
      </c>
      <c r="M22" s="20">
        <f>M19/K19-1</f>
        <v>9.8637744475967626E-2</v>
      </c>
      <c r="N22" s="20">
        <f>N19/M19-1</f>
        <v>4.4005245291936612E-2</v>
      </c>
      <c r="O22" s="20">
        <f t="shared" ref="O22:P22" si="23">O19/N19-1</f>
        <v>4.6794070369708729E-2</v>
      </c>
      <c r="P22" s="20">
        <f t="shared" si="23"/>
        <v>7.0231189216857226E-2</v>
      </c>
      <c r="Q22" s="19">
        <f>Q19/L19-1</f>
        <v>0.27913731902134886</v>
      </c>
      <c r="R22" s="29">
        <f>R19/Q19-1</f>
        <v>0.19999999999999996</v>
      </c>
      <c r="S22" s="29">
        <f t="shared" ref="S22:V22" si="24">S19/R19-1</f>
        <v>0.18475318826700504</v>
      </c>
      <c r="T22" s="29">
        <f t="shared" si="24"/>
        <v>0.19745230722697715</v>
      </c>
      <c r="U22" s="29">
        <f t="shared" si="24"/>
        <v>0.17554866410014025</v>
      </c>
      <c r="V22" s="29">
        <f t="shared" si="24"/>
        <v>0.13528900069087357</v>
      </c>
    </row>
    <row r="23" spans="1:22" ht="15" customHeight="1" outlineLevel="1" x14ac:dyDescent="0.25">
      <c r="A23" s="3"/>
      <c r="B23" s="10"/>
      <c r="C23" s="10"/>
      <c r="D23" s="10"/>
      <c r="E23" s="10"/>
      <c r="F23" s="10"/>
      <c r="G23" s="10"/>
      <c r="H23" s="6"/>
      <c r="I23" s="6"/>
      <c r="J23" s="6"/>
      <c r="K23" s="6"/>
      <c r="L23" s="12"/>
      <c r="M23" s="6"/>
      <c r="N23" s="6"/>
      <c r="O23" s="6"/>
      <c r="P23" s="6"/>
      <c r="Q23" s="10"/>
    </row>
    <row r="24" spans="1:22" ht="15" customHeight="1" outlineLevel="1" x14ac:dyDescent="0.25">
      <c r="A24" s="3" t="s">
        <v>15</v>
      </c>
      <c r="B24" s="10">
        <v>-30.735001</v>
      </c>
      <c r="C24" s="10">
        <v>-30.315999999999999</v>
      </c>
      <c r="D24" s="10">
        <v>-31.528998999999999</v>
      </c>
      <c r="E24" s="10">
        <v>-39.289000999999999</v>
      </c>
      <c r="F24" s="10">
        <v>-34.902999999999999</v>
      </c>
      <c r="G24" s="10">
        <v>-45.716999000000001</v>
      </c>
      <c r="H24" s="6">
        <v>-15.167999999999999</v>
      </c>
      <c r="I24" s="6">
        <v>-16.052</v>
      </c>
      <c r="J24" s="6">
        <v>-15.044</v>
      </c>
      <c r="K24" s="6">
        <v>-16.617999999999999</v>
      </c>
      <c r="L24" s="12">
        <v>-62.881999999999998</v>
      </c>
      <c r="M24" s="6">
        <v>-15.542</v>
      </c>
      <c r="N24" s="6">
        <v>-15.675000000000001</v>
      </c>
      <c r="O24" s="6">
        <v>-16.743998999999999</v>
      </c>
      <c r="P24" s="6">
        <v>-17.462</v>
      </c>
      <c r="Q24" s="10">
        <v>-65.422996999999995</v>
      </c>
      <c r="R24" s="28">
        <f>-R25*R12</f>
        <v>-76.122735208499989</v>
      </c>
      <c r="S24" s="28">
        <f t="shared" ref="S24:V24" si="25">-S25*S12</f>
        <v>-81.033879415499996</v>
      </c>
      <c r="T24" s="28">
        <f t="shared" si="25"/>
        <v>-81.889237031552497</v>
      </c>
      <c r="U24" s="28">
        <f t="shared" si="25"/>
        <v>-87.621483623761179</v>
      </c>
      <c r="V24" s="28">
        <f t="shared" si="25"/>
        <v>-93.754987477424464</v>
      </c>
    </row>
    <row r="25" spans="1:22" ht="15" customHeight="1" outlineLevel="1" x14ac:dyDescent="0.25">
      <c r="A25" s="3" t="s">
        <v>49</v>
      </c>
      <c r="B25" s="22">
        <f t="shared" ref="B25:Q25" si="26">-B24/B12</f>
        <v>0.71716916457833602</v>
      </c>
      <c r="C25" s="22">
        <f t="shared" si="26"/>
        <v>0.72674098046266322</v>
      </c>
      <c r="D25" s="22">
        <f t="shared" si="26"/>
        <v>0.77311064260922358</v>
      </c>
      <c r="E25" s="22">
        <f t="shared" si="26"/>
        <v>0.86730688448801063</v>
      </c>
      <c r="F25" s="22">
        <f t="shared" si="26"/>
        <v>0.74447029295203582</v>
      </c>
      <c r="G25" s="22">
        <f t="shared" si="26"/>
        <v>0.7747855849441484</v>
      </c>
      <c r="H25" s="20">
        <f t="shared" si="26"/>
        <v>0.85622353937341233</v>
      </c>
      <c r="I25" s="20">
        <f t="shared" si="26"/>
        <v>0.89078801331853497</v>
      </c>
      <c r="J25" s="20">
        <f t="shared" si="26"/>
        <v>0.82189680824427402</v>
      </c>
      <c r="K25" s="20">
        <f t="shared" si="26"/>
        <v>0.78531264048545146</v>
      </c>
      <c r="L25" s="21">
        <f t="shared" si="26"/>
        <v>0.8361968418695549</v>
      </c>
      <c r="M25" s="20">
        <f t="shared" si="26"/>
        <v>0.94583744801834513</v>
      </c>
      <c r="N25" s="20">
        <f t="shared" si="26"/>
        <v>0.91117833582388763</v>
      </c>
      <c r="O25" s="20">
        <f t="shared" si="26"/>
        <v>0.99654797047970478</v>
      </c>
      <c r="P25" s="20">
        <f t="shared" si="26"/>
        <v>0.84198852403683877</v>
      </c>
      <c r="Q25" s="19">
        <f t="shared" si="26"/>
        <v>0.91917211198274229</v>
      </c>
      <c r="R25" s="27">
        <v>0.93</v>
      </c>
      <c r="S25" s="27">
        <v>0.9</v>
      </c>
      <c r="T25" s="27">
        <v>0.85</v>
      </c>
      <c r="U25" s="27">
        <v>0.85</v>
      </c>
      <c r="V25" s="27">
        <v>0.85</v>
      </c>
    </row>
    <row r="26" spans="1:22" ht="15" customHeight="1" outlineLevel="1" x14ac:dyDescent="0.25">
      <c r="A26" s="3" t="s">
        <v>50</v>
      </c>
      <c r="C26" s="26">
        <f>(C25-B25)*10000</f>
        <v>95.718158843272064</v>
      </c>
      <c r="D26" s="26">
        <f t="shared" ref="D26:G26" si="27">(D25-C25)*10000</f>
        <v>463.69662146560353</v>
      </c>
      <c r="E26" s="26">
        <f t="shared" si="27"/>
        <v>941.96241878787055</v>
      </c>
      <c r="F26" s="26">
        <f t="shared" si="27"/>
        <v>-1228.3659153597482</v>
      </c>
      <c r="G26" s="26">
        <f t="shared" si="27"/>
        <v>303.15291992112583</v>
      </c>
      <c r="H26" s="6"/>
      <c r="I26" s="6">
        <f>(I25-H25)*10000</f>
        <v>345.64473945122631</v>
      </c>
      <c r="J26" s="6">
        <f t="shared" ref="J26:K26" si="28">(J25-I25)*10000</f>
        <v>-688.91205074260938</v>
      </c>
      <c r="K26" s="6">
        <f t="shared" si="28"/>
        <v>-365.84167758822559</v>
      </c>
      <c r="L26" s="12">
        <f>(L25-G25)*10000</f>
        <v>614.11256925406497</v>
      </c>
      <c r="M26" s="6">
        <f>(M25-K25)*10000</f>
        <v>1605.2480753289367</v>
      </c>
      <c r="N26" s="6">
        <f>(N25-M25)*10000</f>
        <v>-346.59112194457498</v>
      </c>
      <c r="O26" s="6">
        <f t="shared" ref="O26:P26" si="29">(O25-N25)*10000</f>
        <v>853.69634655817151</v>
      </c>
      <c r="P26" s="6">
        <f t="shared" si="29"/>
        <v>-1545.5944644286601</v>
      </c>
      <c r="Q26" s="10">
        <f>(Q25-L25)*10000</f>
        <v>829.75270113187389</v>
      </c>
      <c r="R26" s="30">
        <f>(R25-Q25)*10000</f>
        <v>108.27888017257759</v>
      </c>
      <c r="S26" s="30">
        <f t="shared" ref="S26:V26" si="30">(S25-R25)*10000</f>
        <v>-300.00000000000028</v>
      </c>
      <c r="T26" s="30">
        <f t="shared" si="30"/>
        <v>-500.00000000000045</v>
      </c>
      <c r="U26" s="30">
        <f t="shared" si="30"/>
        <v>0</v>
      </c>
      <c r="V26" s="30">
        <f t="shared" si="30"/>
        <v>0</v>
      </c>
    </row>
    <row r="27" spans="1:22" ht="15" customHeight="1" outlineLevel="1" x14ac:dyDescent="0.25">
      <c r="A27" s="3" t="s">
        <v>47</v>
      </c>
      <c r="C27" s="22">
        <f>C24/B24-1</f>
        <v>-1.3632698433945101E-2</v>
      </c>
      <c r="D27" s="22">
        <f t="shared" ref="D27:G27" si="31">D24/C24-1</f>
        <v>4.0011841931653302E-2</v>
      </c>
      <c r="E27" s="22">
        <f t="shared" si="31"/>
        <v>0.2461226885128831</v>
      </c>
      <c r="F27" s="22">
        <f t="shared" si="31"/>
        <v>-0.11163432228780779</v>
      </c>
      <c r="G27" s="22">
        <f t="shared" si="31"/>
        <v>0.30983007191358913</v>
      </c>
      <c r="H27" s="6"/>
      <c r="I27" s="20">
        <f>I24/H24-1</f>
        <v>5.828059071729963E-2</v>
      </c>
      <c r="J27" s="20">
        <f t="shared" ref="J27:K27" si="32">J24/I24-1</f>
        <v>-6.2795913281833982E-2</v>
      </c>
      <c r="K27" s="20">
        <f t="shared" si="32"/>
        <v>0.10462642914118581</v>
      </c>
      <c r="L27" s="21">
        <f>L24/G24-1</f>
        <v>0.37546211202533208</v>
      </c>
      <c r="M27" s="20">
        <f>M24/K24-1</f>
        <v>-6.4749067276447136E-2</v>
      </c>
      <c r="N27" s="20">
        <f>N24/M24-1</f>
        <v>8.5574572127140591E-3</v>
      </c>
      <c r="O27" s="20">
        <f t="shared" ref="O27:P27" si="33">O24/N24-1</f>
        <v>6.8197703349282213E-2</v>
      </c>
      <c r="P27" s="20">
        <f t="shared" si="33"/>
        <v>4.2881094295335265E-2</v>
      </c>
      <c r="Q27" s="19">
        <f>Q24/L24-1</f>
        <v>4.0408972360929996E-2</v>
      </c>
      <c r="R27" s="29">
        <f>R24/Q24-1</f>
        <v>0.16354705071826636</v>
      </c>
      <c r="S27" s="29">
        <f t="shared" ref="S27:V27" si="34">S24/R24-1</f>
        <v>6.4516129032258229E-2</v>
      </c>
      <c r="T27" s="29">
        <f t="shared" si="34"/>
        <v>1.0555555555555651E-2</v>
      </c>
      <c r="U27" s="29">
        <f t="shared" si="34"/>
        <v>7.0000000000000062E-2</v>
      </c>
      <c r="V27" s="29">
        <f t="shared" si="34"/>
        <v>7.0000000000000062E-2</v>
      </c>
    </row>
    <row r="28" spans="1:22" ht="15" customHeight="1" outlineLevel="1" x14ac:dyDescent="0.25">
      <c r="A28" s="3"/>
      <c r="H28" s="6"/>
      <c r="I28" s="6"/>
      <c r="J28" s="6"/>
      <c r="K28" s="6"/>
      <c r="L28" s="12"/>
      <c r="M28" s="6"/>
      <c r="N28" s="6"/>
      <c r="O28" s="6"/>
      <c r="P28" s="6"/>
      <c r="Q28" s="10"/>
    </row>
    <row r="29" spans="1:22" ht="15" customHeight="1" outlineLevel="1" x14ac:dyDescent="0.25">
      <c r="A29" s="31" t="s">
        <v>16</v>
      </c>
      <c r="B29" s="32">
        <v>-19.260999999999999</v>
      </c>
      <c r="C29" s="32">
        <v>-17.948</v>
      </c>
      <c r="D29" s="32">
        <v>-18.337999</v>
      </c>
      <c r="E29" s="32">
        <v>-16.448999000000001</v>
      </c>
      <c r="F29" s="32">
        <v>-15.317</v>
      </c>
      <c r="G29" s="32">
        <v>-15.513</v>
      </c>
      <c r="H29" s="33">
        <v>-3.8919999999999999</v>
      </c>
      <c r="I29" s="33">
        <v>-3.8879999999999999</v>
      </c>
      <c r="J29" s="33">
        <v>-3.8889999999999998</v>
      </c>
      <c r="K29" s="33">
        <v>-3.895</v>
      </c>
      <c r="L29" s="34">
        <v>-15.564</v>
      </c>
      <c r="M29" s="33">
        <v>-3.8980000000000001</v>
      </c>
      <c r="N29" s="33">
        <v>-3.9</v>
      </c>
      <c r="O29" s="33">
        <v>-4.2370000000000001</v>
      </c>
      <c r="P29" s="33">
        <v>-4.2300000000000004</v>
      </c>
      <c r="Q29" s="32">
        <v>-16.264999</v>
      </c>
      <c r="R29" s="28">
        <v>-16</v>
      </c>
      <c r="S29" s="28">
        <v>-16</v>
      </c>
      <c r="T29" s="28">
        <v>-16</v>
      </c>
      <c r="U29" s="28">
        <v>-16</v>
      </c>
      <c r="V29" s="28">
        <v>-16</v>
      </c>
    </row>
    <row r="30" spans="1:22" ht="15" customHeight="1" outlineLevel="1" x14ac:dyDescent="0.25">
      <c r="A30" s="3"/>
      <c r="B30" s="10"/>
      <c r="C30" s="10"/>
      <c r="D30" s="10"/>
      <c r="E30" s="10"/>
      <c r="F30" s="10"/>
      <c r="G30" s="10"/>
      <c r="H30" s="6"/>
      <c r="I30" s="6"/>
      <c r="J30" s="6"/>
      <c r="K30" s="6"/>
      <c r="L30" s="12"/>
      <c r="M30" s="6"/>
      <c r="N30" s="6"/>
      <c r="O30" s="6"/>
      <c r="P30" s="6"/>
      <c r="Q30" s="10"/>
    </row>
    <row r="31" spans="1:22" ht="15" customHeight="1" outlineLevel="1" x14ac:dyDescent="0.3">
      <c r="A31" s="4" t="s">
        <v>13</v>
      </c>
      <c r="B31" s="10">
        <v>-102.171997</v>
      </c>
      <c r="C31" s="10">
        <v>-96.533996999999999</v>
      </c>
      <c r="D31" s="10">
        <v>-106.80100299999999</v>
      </c>
      <c r="E31" s="10">
        <v>-128.93100000000001</v>
      </c>
      <c r="F31" s="10">
        <v>-127.708</v>
      </c>
      <c r="G31" s="10">
        <v>-172.87600699999999</v>
      </c>
      <c r="H31" s="6">
        <v>-51.798000000000002</v>
      </c>
      <c r="I31" s="6">
        <v>-55.703999000000003</v>
      </c>
      <c r="J31" s="6">
        <v>-55.824001000000003</v>
      </c>
      <c r="K31" s="6">
        <v>-59.564999</v>
      </c>
      <c r="L31" s="12">
        <v>-222.891006</v>
      </c>
      <c r="M31" s="6">
        <v>-62.344002000000003</v>
      </c>
      <c r="N31" s="6">
        <v>-64.366996999999998</v>
      </c>
      <c r="O31" s="6">
        <v>-67.869003000000006</v>
      </c>
      <c r="P31" s="6">
        <v>-71.873001000000002</v>
      </c>
      <c r="Q31" s="10">
        <v>-266.45300300000002</v>
      </c>
      <c r="R31" s="35">
        <f>R29+R24+R19</f>
        <v>-313.84073400849996</v>
      </c>
      <c r="S31" s="35">
        <f>S29+S24+S19</f>
        <v>-359.71498538997997</v>
      </c>
      <c r="T31" s="35">
        <f>T29+T24+T19</f>
        <v>-412.43733344562764</v>
      </c>
      <c r="U31" s="35">
        <f>U29+U24+U19</f>
        <v>-473.38807815856933</v>
      </c>
      <c r="V31" s="35">
        <f>V29+V24+V19</f>
        <v>-529.54693507571415</v>
      </c>
    </row>
    <row r="32" spans="1:22" ht="15" customHeight="1" outlineLevel="1" x14ac:dyDescent="0.25">
      <c r="A32" s="3"/>
      <c r="B32" s="10"/>
      <c r="C32" s="10"/>
      <c r="D32" s="10"/>
      <c r="E32" s="10"/>
      <c r="F32" s="10"/>
      <c r="G32" s="10"/>
      <c r="H32" s="6"/>
      <c r="I32" s="6"/>
      <c r="J32" s="6"/>
      <c r="K32" s="6"/>
      <c r="L32" s="12"/>
      <c r="M32" s="6"/>
      <c r="N32" s="6"/>
      <c r="O32" s="6"/>
      <c r="P32" s="6"/>
      <c r="Q32" s="10"/>
    </row>
    <row r="33" spans="1:22" ht="15" customHeight="1" x14ac:dyDescent="0.3">
      <c r="A33" s="4" t="s">
        <v>17</v>
      </c>
      <c r="B33" s="10">
        <v>304.20498700000002</v>
      </c>
      <c r="C33" s="10">
        <v>301.51299999999998</v>
      </c>
      <c r="D33" s="10">
        <v>324.165009</v>
      </c>
      <c r="E33" s="10">
        <v>416.87200899999999</v>
      </c>
      <c r="F33" s="10">
        <v>575.80102499999998</v>
      </c>
      <c r="G33" s="10">
        <v>756.56897000000004</v>
      </c>
      <c r="H33" s="6">
        <v>215.47500600000001</v>
      </c>
      <c r="I33" s="6">
        <v>223.621994</v>
      </c>
      <c r="J33" s="6">
        <v>241.63200399999999</v>
      </c>
      <c r="K33" s="6">
        <v>254.91000399999999</v>
      </c>
      <c r="L33" s="12">
        <v>935.63897699999995</v>
      </c>
      <c r="M33" s="6">
        <v>270.54199199999999</v>
      </c>
      <c r="N33" s="6">
        <v>287.33300800000001</v>
      </c>
      <c r="O33" s="6">
        <v>297.22699</v>
      </c>
      <c r="P33" s="6">
        <v>308.97500600000001</v>
      </c>
      <c r="Q33" s="10">
        <v>1164.0770259999999</v>
      </c>
      <c r="R33" s="35">
        <f>R16+R31</f>
        <v>1399.2364742414998</v>
      </c>
      <c r="S33" s="35">
        <f>S16+S31</f>
        <v>1736.7291683090198</v>
      </c>
      <c r="T33" s="35">
        <f>T16+T31</f>
        <v>2181.8790502455022</v>
      </c>
      <c r="U33" s="35">
        <f>U16+U31</f>
        <v>2752.166151260426</v>
      </c>
      <c r="V33" s="35">
        <f>V16+V31</f>
        <v>3452.6160126790874</v>
      </c>
    </row>
    <row r="34" spans="1:22" ht="15" customHeight="1" x14ac:dyDescent="0.3">
      <c r="A34" s="4" t="s">
        <v>38</v>
      </c>
      <c r="B34" s="19">
        <f t="shared" ref="B34:V34" si="35">B33/B16</f>
        <v>0.74857823282298153</v>
      </c>
      <c r="C34" s="19">
        <f t="shared" si="35"/>
        <v>0.75748090620565589</v>
      </c>
      <c r="D34" s="19">
        <f t="shared" si="35"/>
        <v>0.75218232237218952</v>
      </c>
      <c r="E34" s="19">
        <f t="shared" si="35"/>
        <v>0.7637774527427047</v>
      </c>
      <c r="F34" s="19">
        <f t="shared" si="35"/>
        <v>0.81847005214881607</v>
      </c>
      <c r="G34" s="19">
        <f t="shared" si="35"/>
        <v>0.81400079004351467</v>
      </c>
      <c r="H34" s="20">
        <f t="shared" si="35"/>
        <v>0.80619814922576738</v>
      </c>
      <c r="I34" s="20">
        <f t="shared" si="35"/>
        <v>0.80057711350303318</v>
      </c>
      <c r="J34" s="20">
        <f t="shared" si="35"/>
        <v>0.81232857590356711</v>
      </c>
      <c r="K34" s="20">
        <f t="shared" si="35"/>
        <v>0.81058907428719462</v>
      </c>
      <c r="L34" s="21">
        <f t="shared" si="35"/>
        <v>0.80760874002343186</v>
      </c>
      <c r="M34" s="20">
        <f t="shared" si="35"/>
        <v>0.81271667591317587</v>
      </c>
      <c r="N34" s="20">
        <f t="shared" si="35"/>
        <v>0.81698321921012618</v>
      </c>
      <c r="O34" s="20">
        <f t="shared" si="35"/>
        <v>0.81410638157402149</v>
      </c>
      <c r="P34" s="20">
        <f t="shared" si="35"/>
        <v>0.81128169897243418</v>
      </c>
      <c r="Q34" s="19">
        <f t="shared" si="35"/>
        <v>0.8137382665177173</v>
      </c>
      <c r="R34" s="29">
        <f t="shared" si="35"/>
        <v>0.81679708743010759</v>
      </c>
      <c r="S34" s="29">
        <f t="shared" si="35"/>
        <v>0.82841661450638071</v>
      </c>
      <c r="T34" s="29">
        <f t="shared" si="35"/>
        <v>0.84102273105995573</v>
      </c>
      <c r="U34" s="29">
        <f t="shared" si="35"/>
        <v>0.85323822063167154</v>
      </c>
      <c r="V34" s="29">
        <f t="shared" si="35"/>
        <v>0.86702027465393394</v>
      </c>
    </row>
    <row r="35" spans="1:22" ht="15" customHeight="1" x14ac:dyDescent="0.3">
      <c r="A35" s="4"/>
      <c r="B35" s="10"/>
      <c r="C35" s="10"/>
      <c r="D35" s="10"/>
      <c r="E35" s="10"/>
      <c r="F35" s="10"/>
      <c r="G35" s="10"/>
      <c r="H35" s="6"/>
      <c r="I35" s="6"/>
      <c r="J35" s="6"/>
      <c r="K35" s="6"/>
      <c r="L35" s="12"/>
      <c r="M35" s="6"/>
      <c r="N35" s="6"/>
      <c r="O35" s="6"/>
      <c r="P35" s="6"/>
      <c r="Q35" s="10"/>
    </row>
    <row r="36" spans="1:22" ht="15" customHeight="1" outlineLevel="1" x14ac:dyDescent="0.3">
      <c r="A36" s="15" t="s">
        <v>19</v>
      </c>
      <c r="B36" s="10">
        <v>-52.884998000000003</v>
      </c>
      <c r="C36" s="10">
        <v>-58.32</v>
      </c>
      <c r="D36" s="10">
        <v>-76.759003000000007</v>
      </c>
      <c r="E36" s="10">
        <v>-119.280998</v>
      </c>
      <c r="F36" s="10">
        <v>-111.415001</v>
      </c>
      <c r="G36" s="10">
        <v>-156.341995</v>
      </c>
      <c r="H36" s="6">
        <v>-49.410998999999997</v>
      </c>
      <c r="I36" s="6">
        <v>-52.904998999999997</v>
      </c>
      <c r="J36" s="6">
        <v>-54.530997999999997</v>
      </c>
      <c r="K36" s="6">
        <v>-61.501998999999998</v>
      </c>
      <c r="L36" s="12">
        <v>-218.34899899999999</v>
      </c>
      <c r="M36" s="6">
        <v>-66.281998000000002</v>
      </c>
      <c r="N36" s="6">
        <v>-74.084000000000003</v>
      </c>
      <c r="O36" s="6">
        <v>-80.101996999999997</v>
      </c>
      <c r="P36" s="6">
        <v>-84.271004000000005</v>
      </c>
      <c r="Q36" s="10">
        <v>-304.739014</v>
      </c>
      <c r="R36" s="28">
        <f>Q36*(1+R39)</f>
        <v>-411.39766890000004</v>
      </c>
      <c r="S36" s="28">
        <f>R36*(1+S39)</f>
        <v>-547.1588996370001</v>
      </c>
      <c r="T36" s="28">
        <f>S36*(1+T39)</f>
        <v>-711.30656952810011</v>
      </c>
      <c r="U36" s="28">
        <f t="shared" ref="U36:V36" si="36">T36*(1+U39)</f>
        <v>-910.47240899596818</v>
      </c>
      <c r="V36" s="28">
        <f t="shared" si="36"/>
        <v>-1138.0905112449602</v>
      </c>
    </row>
    <row r="37" spans="1:22" ht="15" customHeight="1" outlineLevel="1" x14ac:dyDescent="0.25">
      <c r="A37" s="3" t="s">
        <v>51</v>
      </c>
      <c r="B37" s="19">
        <f t="shared" ref="B37:Q37" si="37">-B36/B16</f>
        <v>0.13013776906190863</v>
      </c>
      <c r="C37" s="19">
        <f t="shared" si="37"/>
        <v>0.14651536235556628</v>
      </c>
      <c r="D37" s="19">
        <f t="shared" si="37"/>
        <v>0.17810918370746753</v>
      </c>
      <c r="E37" s="19">
        <f t="shared" si="37"/>
        <v>0.21854222602181875</v>
      </c>
      <c r="F37" s="19">
        <f t="shared" si="37"/>
        <v>0.15837040526044635</v>
      </c>
      <c r="G37" s="19">
        <f t="shared" si="37"/>
        <v>0.16821005419635332</v>
      </c>
      <c r="H37" s="20">
        <f t="shared" si="37"/>
        <v>0.18487088913317509</v>
      </c>
      <c r="I37" s="20">
        <f t="shared" si="37"/>
        <v>0.18940235095703895</v>
      </c>
      <c r="J37" s="20">
        <f t="shared" si="37"/>
        <v>0.18332458951894579</v>
      </c>
      <c r="K37" s="20">
        <f t="shared" si="37"/>
        <v>0.19557038819167713</v>
      </c>
      <c r="L37" s="21">
        <f t="shared" si="37"/>
        <v>0.18847072888431793</v>
      </c>
      <c r="M37" s="20">
        <f t="shared" si="37"/>
        <v>0.199113212293653</v>
      </c>
      <c r="N37" s="20">
        <f t="shared" si="37"/>
        <v>0.21064542926430152</v>
      </c>
      <c r="O37" s="20">
        <f t="shared" si="37"/>
        <v>0.21939981606153305</v>
      </c>
      <c r="P37" s="20">
        <f t="shared" si="37"/>
        <v>0.22127201867983068</v>
      </c>
      <c r="Q37" s="19">
        <f t="shared" si="37"/>
        <v>0.21302524786077034</v>
      </c>
      <c r="R37" s="29">
        <f>-R36/R16</f>
        <v>0.24015127101029196</v>
      </c>
      <c r="S37" s="29">
        <f>-S36/S16</f>
        <v>0.26099378734777368</v>
      </c>
      <c r="T37" s="29">
        <f>-T36/T16</f>
        <v>0.274178806409136</v>
      </c>
      <c r="U37" s="29">
        <f t="shared" ref="U37:V37" si="38">-U36/U16</f>
        <v>0.28226851704798883</v>
      </c>
      <c r="V37" s="29">
        <f t="shared" si="38"/>
        <v>0.28579707213805283</v>
      </c>
    </row>
    <row r="38" spans="1:22" ht="15" customHeight="1" outlineLevel="1" x14ac:dyDescent="0.25">
      <c r="A38" s="3" t="s">
        <v>50</v>
      </c>
      <c r="B38" s="10"/>
      <c r="C38" s="10">
        <f>(C37-B37)*10000</f>
        <v>163.77593293657651</v>
      </c>
      <c r="D38" s="10">
        <f t="shared" ref="D38:G38" si="39">(D37-C37)*10000</f>
        <v>315.93821351901255</v>
      </c>
      <c r="E38" s="10">
        <f t="shared" si="39"/>
        <v>404.33042314351212</v>
      </c>
      <c r="F38" s="10">
        <f t="shared" si="39"/>
        <v>-601.71820761372396</v>
      </c>
      <c r="G38" s="10">
        <f t="shared" si="39"/>
        <v>98.39648935906969</v>
      </c>
      <c r="H38" s="6"/>
      <c r="I38" s="6">
        <f>(I37-H37)*10000</f>
        <v>45.314618238638523</v>
      </c>
      <c r="J38" s="6">
        <f t="shared" ref="J38:K38" si="40">(J37-I37)*10000</f>
        <v>-60.777614380931603</v>
      </c>
      <c r="K38" s="6">
        <f t="shared" si="40"/>
        <v>122.45798672731345</v>
      </c>
      <c r="L38" s="12">
        <f>(L37-G37)*10000</f>
        <v>202.6067468796461</v>
      </c>
      <c r="M38" s="6">
        <f>(M37-K37)*10000</f>
        <v>35.428241019758723</v>
      </c>
      <c r="N38" s="6">
        <f>(N37-M37)*10000</f>
        <v>115.32216970648518</v>
      </c>
      <c r="O38" s="6">
        <f t="shared" ref="O38" si="41">(O37-N37)*10000</f>
        <v>87.54386797231534</v>
      </c>
      <c r="P38" s="6">
        <f t="shared" ref="P38" si="42">(P37-O37)*10000</f>
        <v>18.722026182976247</v>
      </c>
      <c r="Q38" s="2">
        <f>(Q37-L37)*10000</f>
        <v>245.54518976452417</v>
      </c>
      <c r="R38" s="28">
        <f>(R37-Q37)*10000</f>
        <v>271.26023149521615</v>
      </c>
      <c r="S38" s="28">
        <f>(S37-R37)*10000</f>
        <v>208.42516337481715</v>
      </c>
      <c r="T38" s="28">
        <f>(T37-S37)*10000</f>
        <v>131.85019061362325</v>
      </c>
      <c r="U38" s="28">
        <f t="shared" ref="U38:V38" si="43">(U37-T37)*10000</f>
        <v>80.897106388528314</v>
      </c>
      <c r="V38" s="28">
        <f t="shared" si="43"/>
        <v>35.285550900640004</v>
      </c>
    </row>
    <row r="39" spans="1:22" ht="15" customHeight="1" outlineLevel="1" x14ac:dyDescent="0.25">
      <c r="A39" s="3" t="s">
        <v>47</v>
      </c>
      <c r="B39" s="10"/>
      <c r="C39" s="19">
        <f>C36/B36-1</f>
        <v>0.10277020337601228</v>
      </c>
      <c r="D39" s="19">
        <f t="shared" ref="D39:G39" si="44">D36/C36-1</f>
        <v>0.31616946159122095</v>
      </c>
      <c r="E39" s="19">
        <f t="shared" si="44"/>
        <v>0.55396752612849842</v>
      </c>
      <c r="F39" s="19">
        <f t="shared" si="44"/>
        <v>-6.5945097139445408E-2</v>
      </c>
      <c r="G39" s="19">
        <f t="shared" si="44"/>
        <v>0.40324008074998807</v>
      </c>
      <c r="H39" s="6"/>
      <c r="I39" s="6"/>
      <c r="J39" s="6"/>
      <c r="K39" s="6"/>
      <c r="L39" s="21">
        <f>L36/G36-1</f>
        <v>0.39661131355014367</v>
      </c>
      <c r="M39" s="20">
        <f>M36/K36-1</f>
        <v>7.7721034726041971E-2</v>
      </c>
      <c r="N39" s="20">
        <f>N36/M36-1</f>
        <v>0.11770921570589943</v>
      </c>
      <c r="O39" s="20">
        <f t="shared" ref="O39:P39" si="45">O36/N36-1</f>
        <v>8.1232074402030063E-2</v>
      </c>
      <c r="P39" s="20">
        <f t="shared" si="45"/>
        <v>5.2046230507836189E-2</v>
      </c>
      <c r="Q39" s="19">
        <f>Q36/L36-1</f>
        <v>0.39565106959798801</v>
      </c>
      <c r="R39" s="29">
        <v>0.35</v>
      </c>
      <c r="S39" s="29">
        <v>0.33</v>
      </c>
      <c r="T39" s="29">
        <v>0.3</v>
      </c>
      <c r="U39" s="29">
        <v>0.28000000000000003</v>
      </c>
      <c r="V39" s="29">
        <v>0.25</v>
      </c>
    </row>
    <row r="40" spans="1:22" ht="15" customHeight="1" outlineLevel="1" x14ac:dyDescent="0.3">
      <c r="A40" s="15"/>
      <c r="B40" s="10"/>
      <c r="C40" s="10"/>
      <c r="D40" s="10"/>
      <c r="E40" s="10"/>
      <c r="F40" s="10"/>
      <c r="G40" s="10"/>
      <c r="H40" s="6"/>
      <c r="I40" s="6"/>
      <c r="J40" s="6"/>
      <c r="K40" s="6"/>
      <c r="L40" s="12"/>
      <c r="M40" s="6"/>
      <c r="N40" s="6"/>
      <c r="O40" s="6"/>
      <c r="P40" s="6"/>
      <c r="Q40" s="10"/>
    </row>
    <row r="41" spans="1:22" ht="15" customHeight="1" outlineLevel="1" x14ac:dyDescent="0.3">
      <c r="A41" s="15" t="s">
        <v>20</v>
      </c>
      <c r="B41" s="10">
        <v>-129.97099299999999</v>
      </c>
      <c r="C41" s="10">
        <v>-145.35000600000001</v>
      </c>
      <c r="D41" s="10">
        <v>-178.88600199999999</v>
      </c>
      <c r="E41" s="10">
        <v>-266.17498799999998</v>
      </c>
      <c r="F41" s="10">
        <v>-245.48699999999999</v>
      </c>
      <c r="G41" s="10">
        <v>-362.11599699999999</v>
      </c>
      <c r="H41" s="6">
        <v>-105.672997</v>
      </c>
      <c r="I41" s="6">
        <v>-105.348</v>
      </c>
      <c r="J41" s="6">
        <v>-112.292</v>
      </c>
      <c r="K41" s="6">
        <v>-124.702003</v>
      </c>
      <c r="L41" s="13">
        <v>-448.01501500000001</v>
      </c>
      <c r="M41" s="6">
        <v>-125.116997</v>
      </c>
      <c r="N41" s="6">
        <v>-127.605003</v>
      </c>
      <c r="O41" s="6">
        <v>-132.723007</v>
      </c>
      <c r="P41" s="6">
        <v>-148.787994</v>
      </c>
      <c r="Q41" s="10">
        <v>-534.23297100000002</v>
      </c>
      <c r="R41" s="28">
        <f>-R42*R16</f>
        <v>-622.61974553196319</v>
      </c>
      <c r="S41" s="28">
        <f>-S42*S16</f>
        <v>-730.50821002129385</v>
      </c>
      <c r="T41" s="28">
        <f t="shared" ref="T41:V41" si="46">-T42*T16</f>
        <v>-858.59178491975729</v>
      </c>
      <c r="U41" s="28">
        <f t="shared" si="46"/>
        <v>-1002.9895412420148</v>
      </c>
      <c r="V41" s="28">
        <f t="shared" si="46"/>
        <v>-1138.7037586163842</v>
      </c>
    </row>
    <row r="42" spans="1:22" ht="15.5" customHeight="1" outlineLevel="1" x14ac:dyDescent="0.25">
      <c r="A42" s="3" t="s">
        <v>51</v>
      </c>
      <c r="B42" s="19">
        <f t="shared" ref="B42:Q42" si="47">-B41/B16</f>
        <v>0.31982860379007561</v>
      </c>
      <c r="C42" s="19">
        <f t="shared" si="47"/>
        <v>0.36515790119125058</v>
      </c>
      <c r="D42" s="19">
        <f t="shared" si="47"/>
        <v>0.41508146989496986</v>
      </c>
      <c r="E42" s="19">
        <f t="shared" si="47"/>
        <v>0.48767595312080547</v>
      </c>
      <c r="F42" s="19">
        <f t="shared" si="47"/>
        <v>0.34894650924224463</v>
      </c>
      <c r="G42" s="19">
        <f t="shared" si="47"/>
        <v>0.38960454278926476</v>
      </c>
      <c r="H42" s="20">
        <f t="shared" si="47"/>
        <v>0.39537474060699207</v>
      </c>
      <c r="I42" s="20">
        <f t="shared" si="47"/>
        <v>0.37715072763959678</v>
      </c>
      <c r="J42" s="20">
        <f t="shared" si="47"/>
        <v>0.37750794156126505</v>
      </c>
      <c r="K42" s="20">
        <f t="shared" si="47"/>
        <v>0.39654026749585308</v>
      </c>
      <c r="L42" s="22">
        <f t="shared" si="47"/>
        <v>0.38670988561833819</v>
      </c>
      <c r="M42" s="20">
        <f t="shared" si="47"/>
        <v>0.37585540473908685</v>
      </c>
      <c r="N42" s="20">
        <f t="shared" si="47"/>
        <v>0.36282342520932298</v>
      </c>
      <c r="O42" s="20">
        <f t="shared" si="47"/>
        <v>0.36352905562308968</v>
      </c>
      <c r="P42" s="20">
        <f t="shared" si="47"/>
        <v>0.39067553755147544</v>
      </c>
      <c r="Q42" s="19">
        <f t="shared" si="47"/>
        <v>0.37345107070101219</v>
      </c>
      <c r="R42" s="29">
        <f>Q42+R43/10000</f>
        <v>0.36345107070101218</v>
      </c>
      <c r="S42" s="29">
        <f>(R42+S43/10000)</f>
        <v>0.34845107070101217</v>
      </c>
      <c r="T42" s="29">
        <f t="shared" ref="T42:V42" si="48">(S42+T43/10000)</f>
        <v>0.33095107070101215</v>
      </c>
      <c r="U42" s="29">
        <f t="shared" si="48"/>
        <v>0.31095107070101213</v>
      </c>
      <c r="V42" s="29">
        <f t="shared" si="48"/>
        <v>0.28595107070101211</v>
      </c>
    </row>
    <row r="43" spans="1:22" ht="15" customHeight="1" outlineLevel="1" x14ac:dyDescent="0.25">
      <c r="A43" s="3" t="s">
        <v>50</v>
      </c>
      <c r="B43" s="10"/>
      <c r="C43" s="10">
        <f>(C42-B42)*10000</f>
        <v>453.29297401174972</v>
      </c>
      <c r="D43" s="10">
        <f t="shared" ref="D43" si="49">(D42-C42)*10000</f>
        <v>499.2356870371928</v>
      </c>
      <c r="E43" s="10">
        <f t="shared" ref="E43" si="50">(E42-D42)*10000</f>
        <v>725.9448322583562</v>
      </c>
      <c r="F43" s="10">
        <f t="shared" ref="F43" si="51">(F42-E42)*10000</f>
        <v>-1387.2944387856085</v>
      </c>
      <c r="G43" s="10">
        <f t="shared" ref="G43" si="52">(G42-F42)*10000</f>
        <v>406.58033547020136</v>
      </c>
      <c r="H43" s="6"/>
      <c r="I43" s="6">
        <f>(I42-H42)*10000</f>
        <v>-182.24012967395288</v>
      </c>
      <c r="J43" s="6">
        <f t="shared" ref="J43" si="53">(J42-I42)*10000</f>
        <v>3.572139216682646</v>
      </c>
      <c r="K43" s="6">
        <f t="shared" ref="K43" si="54">(K42-J42)*10000</f>
        <v>190.32325934588036</v>
      </c>
      <c r="L43" s="13">
        <f>(L42-G42)*10000</f>
        <v>-28.946571709265733</v>
      </c>
      <c r="M43" s="6">
        <f>(M42-K42)*10000</f>
        <v>-206.84862756766231</v>
      </c>
      <c r="N43" s="6">
        <f>(N42-M42)*10000</f>
        <v>-130.31979529763871</v>
      </c>
      <c r="O43" s="6">
        <f t="shared" ref="O43" si="55">(O42-N42)*10000</f>
        <v>7.0563041376670022</v>
      </c>
      <c r="P43" s="6">
        <f t="shared" ref="P43" si="56">(P42-O42)*10000</f>
        <v>271.46481928385759</v>
      </c>
      <c r="Q43" s="10">
        <f>(Q42-L42)*10000</f>
        <v>-132.58814917326001</v>
      </c>
      <c r="R43" s="28">
        <v>-100</v>
      </c>
      <c r="S43" s="25">
        <v>-150</v>
      </c>
      <c r="T43" s="25">
        <v>-175</v>
      </c>
      <c r="U43" s="25">
        <v>-200</v>
      </c>
      <c r="V43" s="25">
        <v>-250</v>
      </c>
    </row>
    <row r="44" spans="1:22" ht="15" customHeight="1" outlineLevel="1" x14ac:dyDescent="0.25">
      <c r="A44" s="3" t="s">
        <v>47</v>
      </c>
      <c r="B44" s="10"/>
      <c r="C44" s="19">
        <f>C41/B41-1</f>
        <v>0.11832650228347497</v>
      </c>
      <c r="D44" s="19">
        <f t="shared" ref="D44:G44" si="57">D41/C41-1</f>
        <v>0.23072579714926178</v>
      </c>
      <c r="E44" s="19">
        <f t="shared" si="57"/>
        <v>0.48795872803954787</v>
      </c>
      <c r="F44" s="19">
        <f t="shared" si="57"/>
        <v>-7.7723260759572144E-2</v>
      </c>
      <c r="G44" s="19">
        <f t="shared" si="57"/>
        <v>0.47509235519599824</v>
      </c>
      <c r="H44" s="6"/>
      <c r="I44" s="6"/>
      <c r="J44" s="6"/>
      <c r="K44" s="6"/>
      <c r="L44" s="22">
        <f>L41/G41-1</f>
        <v>0.23721409358228374</v>
      </c>
      <c r="M44" s="20">
        <f>M41/K41-1</f>
        <v>3.3278855993996714E-3</v>
      </c>
      <c r="N44" s="20">
        <f>N41/M41-1</f>
        <v>1.9885435709426469E-2</v>
      </c>
      <c r="O44" s="20">
        <f t="shared" ref="O44:P44" si="58">O41/N41-1</f>
        <v>4.0108176636303172E-2</v>
      </c>
      <c r="P44" s="20">
        <f t="shared" si="58"/>
        <v>0.12104146344423916</v>
      </c>
      <c r="Q44" s="19">
        <f>Q41/L41-1</f>
        <v>0.1924443447503652</v>
      </c>
      <c r="R44" s="29">
        <f>R41/Q41-1</f>
        <v>0.16544612431261418</v>
      </c>
      <c r="S44" s="29">
        <f>S41/R41-1</f>
        <v>0.17328146957040569</v>
      </c>
      <c r="T44" s="29">
        <f t="shared" ref="T44:V44" si="59">T41/S41-1</f>
        <v>0.17533488760479488</v>
      </c>
      <c r="U44" s="29">
        <f t="shared" si="59"/>
        <v>0.16817975533711005</v>
      </c>
      <c r="V44" s="29">
        <f t="shared" si="59"/>
        <v>0.13530970343550419</v>
      </c>
    </row>
    <row r="45" spans="1:22" ht="15" customHeight="1" outlineLevel="1" x14ac:dyDescent="0.3">
      <c r="A45" s="15"/>
      <c r="B45" s="10"/>
      <c r="C45" s="10"/>
      <c r="D45" s="10"/>
      <c r="E45" s="10"/>
      <c r="F45" s="10"/>
      <c r="G45" s="10"/>
      <c r="H45" s="6"/>
      <c r="I45" s="6"/>
      <c r="J45" s="6"/>
      <c r="K45" s="6"/>
      <c r="L45" s="13"/>
      <c r="M45" s="6"/>
      <c r="N45" s="6"/>
      <c r="O45" s="6"/>
      <c r="P45" s="6"/>
      <c r="Q45" s="10"/>
    </row>
    <row r="46" spans="1:22" ht="15" customHeight="1" outlineLevel="1" x14ac:dyDescent="0.3">
      <c r="A46" s="16" t="s">
        <v>39</v>
      </c>
      <c r="B46" s="11">
        <v>-56.868999000000002</v>
      </c>
      <c r="C46" s="11">
        <v>-69.103995999999995</v>
      </c>
      <c r="D46" s="11">
        <v>-93.540999999999997</v>
      </c>
      <c r="E46" s="11">
        <v>-163.074997</v>
      </c>
      <c r="F46" s="11">
        <v>-92.259003000000007</v>
      </c>
      <c r="G46" s="10">
        <v>-126.647003</v>
      </c>
      <c r="H46" s="7">
        <v>-34.724003000000003</v>
      </c>
      <c r="I46" s="7">
        <v>-38.396999000000001</v>
      </c>
      <c r="J46" s="7">
        <v>-34.348998999999999</v>
      </c>
      <c r="K46" s="6">
        <v>-42.701999999999998</v>
      </c>
      <c r="L46" s="13">
        <v>-150.171997</v>
      </c>
      <c r="M46" s="7">
        <v>-39.095001000000003</v>
      </c>
      <c r="N46" s="7">
        <v>-44.748001000000002</v>
      </c>
      <c r="O46" s="7">
        <v>-43.230998999999997</v>
      </c>
      <c r="P46" s="6">
        <v>-47.338000999999998</v>
      </c>
      <c r="Q46" s="10">
        <v>-174.412003</v>
      </c>
      <c r="R46" s="28">
        <f>-R16*R47</f>
        <v>-191.72973495165928</v>
      </c>
      <c r="S46" s="28">
        <f t="shared" ref="S46:V46" si="60">-S16*S47</f>
        <v>-213.67219947014772</v>
      </c>
      <c r="T46" s="28">
        <f t="shared" si="60"/>
        <v>-230.68984431125881</v>
      </c>
      <c r="U46" s="28">
        <f t="shared" si="60"/>
        <v>-254.56475752733741</v>
      </c>
      <c r="V46" s="28">
        <f t="shared" si="60"/>
        <v>-282.41995642612613</v>
      </c>
    </row>
    <row r="47" spans="1:22" ht="15" customHeight="1" outlineLevel="1" x14ac:dyDescent="0.25">
      <c r="A47" s="3" t="s">
        <v>51</v>
      </c>
      <c r="B47" s="17">
        <f t="shared" ref="B47:Q47" si="61">-B46/B16</f>
        <v>0.13994147562686704</v>
      </c>
      <c r="C47" s="17">
        <f t="shared" si="61"/>
        <v>0.17360763055825792</v>
      </c>
      <c r="D47" s="17">
        <f t="shared" si="61"/>
        <v>0.21704960333031187</v>
      </c>
      <c r="E47" s="17">
        <f t="shared" si="61"/>
        <v>0.29877996873300317</v>
      </c>
      <c r="F47" s="17">
        <f t="shared" si="61"/>
        <v>0.13114118891436116</v>
      </c>
      <c r="G47" s="19">
        <f t="shared" si="61"/>
        <v>0.13626088907484979</v>
      </c>
      <c r="H47" s="23">
        <f t="shared" si="61"/>
        <v>0.12991960168368666</v>
      </c>
      <c r="I47" s="23">
        <f t="shared" si="61"/>
        <v>0.13746303785574354</v>
      </c>
      <c r="J47" s="23">
        <f t="shared" si="61"/>
        <v>0.11547590128575456</v>
      </c>
      <c r="K47" s="20">
        <f t="shared" si="61"/>
        <v>0.13578821586857684</v>
      </c>
      <c r="L47" s="22">
        <f t="shared" si="61"/>
        <v>0.12962287833801156</v>
      </c>
      <c r="M47" s="23">
        <f t="shared" si="61"/>
        <v>0.11744261592315876</v>
      </c>
      <c r="N47" s="23">
        <f t="shared" si="61"/>
        <v>0.12723343609098314</v>
      </c>
      <c r="O47" s="23">
        <f t="shared" si="61"/>
        <v>0.11840994711725251</v>
      </c>
      <c r="P47" s="20">
        <f t="shared" si="61"/>
        <v>0.12429631242482697</v>
      </c>
      <c r="Q47" s="19">
        <f t="shared" si="61"/>
        <v>0.12192124559728483</v>
      </c>
      <c r="R47" s="29">
        <f>Q47+R48/10000</f>
        <v>0.11192124559728484</v>
      </c>
      <c r="S47" s="29">
        <f t="shared" ref="S47:V47" si="62">R47+S48/10000</f>
        <v>0.10192124559728484</v>
      </c>
      <c r="T47" s="29">
        <f t="shared" si="62"/>
        <v>8.8921245597284843E-2</v>
      </c>
      <c r="U47" s="29">
        <f t="shared" si="62"/>
        <v>7.8921245597284848E-2</v>
      </c>
      <c r="V47" s="29">
        <f t="shared" si="62"/>
        <v>7.0921245597284854E-2</v>
      </c>
    </row>
    <row r="48" spans="1:22" ht="15" customHeight="1" outlineLevel="1" x14ac:dyDescent="0.25">
      <c r="A48" s="3" t="s">
        <v>50</v>
      </c>
      <c r="B48" s="11"/>
      <c r="C48" s="11">
        <f>(C47-B47)*10000</f>
        <v>336.66154931390884</v>
      </c>
      <c r="D48" s="11">
        <f t="shared" ref="D48" si="63">(D47-C47)*10000</f>
        <v>434.41972772053941</v>
      </c>
      <c r="E48" s="11">
        <f t="shared" ref="E48" si="64">(E47-D47)*10000</f>
        <v>817.30365402691291</v>
      </c>
      <c r="F48" s="11">
        <f t="shared" ref="F48" si="65">(F47-E47)*10000</f>
        <v>-1676.38779818642</v>
      </c>
      <c r="G48" s="10">
        <f t="shared" ref="G48" si="66">(G47-F47)*10000</f>
        <v>51.197001604886275</v>
      </c>
      <c r="H48" s="7"/>
      <c r="I48" s="7">
        <f>(I47-H47)*10000</f>
        <v>75.43436172056883</v>
      </c>
      <c r="J48" s="7">
        <f t="shared" ref="J48:K48" si="67">(J47-I47)*10000</f>
        <v>-219.87136569988976</v>
      </c>
      <c r="K48" s="7">
        <f t="shared" si="67"/>
        <v>203.12314582822273</v>
      </c>
      <c r="L48" s="13">
        <f>(L47-G47)*10000</f>
        <v>-66.380107368382284</v>
      </c>
      <c r="M48" s="7">
        <f>(M47-K47)*10000</f>
        <v>-183.45599945418081</v>
      </c>
      <c r="N48" s="7">
        <f>(N47-M47)*10000</f>
        <v>97.908201678243856</v>
      </c>
      <c r="O48" s="7">
        <f t="shared" ref="O48:P48" si="68">(O47-N47)*10000</f>
        <v>-88.234889737306275</v>
      </c>
      <c r="P48" s="7">
        <f t="shared" si="68"/>
        <v>58.863653075744566</v>
      </c>
      <c r="Q48" s="10">
        <f>(Q47-L47)*10000</f>
        <v>-77.016327407267298</v>
      </c>
      <c r="R48" s="25">
        <v>-100</v>
      </c>
      <c r="S48" s="25">
        <v>-100</v>
      </c>
      <c r="T48" s="25">
        <v>-130</v>
      </c>
      <c r="U48" s="25">
        <v>-100</v>
      </c>
      <c r="V48" s="25">
        <v>-80</v>
      </c>
    </row>
    <row r="49" spans="1:22" ht="15" customHeight="1" outlineLevel="1" x14ac:dyDescent="0.25">
      <c r="A49" s="3" t="s">
        <v>47</v>
      </c>
      <c r="B49" s="11"/>
      <c r="C49" s="17">
        <f>C46/B46-1</f>
        <v>0.21514352661632019</v>
      </c>
      <c r="D49" s="17">
        <f t="shared" ref="D49:G49" si="69">D46/C46-1</f>
        <v>0.35362649650535416</v>
      </c>
      <c r="E49" s="17">
        <f t="shared" si="69"/>
        <v>0.74335314995563451</v>
      </c>
      <c r="F49" s="17">
        <f t="shared" si="69"/>
        <v>-0.43425414872152346</v>
      </c>
      <c r="G49" s="19">
        <f t="shared" si="69"/>
        <v>0.37273327135347412</v>
      </c>
      <c r="H49" s="7"/>
      <c r="I49" s="23">
        <f>I46/H46-1</f>
        <v>0.105776859885653</v>
      </c>
      <c r="J49" s="23">
        <f t="shared" ref="J49:K49" si="70">J46/I46-1</f>
        <v>-0.10542490573286734</v>
      </c>
      <c r="K49" s="23">
        <f t="shared" si="70"/>
        <v>0.24318033256223859</v>
      </c>
      <c r="L49" s="22">
        <f>L46/G46-1</f>
        <v>0.18575247295824293</v>
      </c>
      <c r="M49" s="7">
        <f>M46/K46-1</f>
        <v>-8.4469088098917955E-2</v>
      </c>
      <c r="N49" s="7">
        <f>N46/M46-1</f>
        <v>0.14459649201697156</v>
      </c>
      <c r="O49" s="7">
        <f t="shared" ref="O49:P49" si="71">O46/N46-1</f>
        <v>-3.3901000404465087E-2</v>
      </c>
      <c r="P49" s="7">
        <f t="shared" si="71"/>
        <v>9.5001320695827562E-2</v>
      </c>
      <c r="Q49" s="19">
        <f>Q46/L46-1</f>
        <v>0.16141495408095285</v>
      </c>
      <c r="R49" s="29">
        <f>R46/Q46-1</f>
        <v>9.929208800875533E-2</v>
      </c>
      <c r="S49" s="29">
        <f t="shared" ref="S49:V49" si="72">S46/R46-1</f>
        <v>0.11444476530477021</v>
      </c>
      <c r="T49" s="29">
        <f t="shared" si="72"/>
        <v>7.9643701348656837E-2</v>
      </c>
      <c r="U49" s="29">
        <f t="shared" si="72"/>
        <v>0.10349355988062192</v>
      </c>
      <c r="V49" s="29">
        <f t="shared" si="72"/>
        <v>0.10942284065302088</v>
      </c>
    </row>
    <row r="50" spans="1:22" ht="15" customHeight="1" outlineLevel="1" x14ac:dyDescent="0.3">
      <c r="A50" s="16"/>
      <c r="B50" s="11"/>
      <c r="C50" s="11"/>
      <c r="D50" s="11"/>
      <c r="E50" s="11"/>
      <c r="F50" s="11"/>
      <c r="G50" s="10"/>
      <c r="H50" s="7"/>
      <c r="I50" s="7"/>
      <c r="J50" s="7"/>
      <c r="K50" s="6"/>
      <c r="L50" s="13"/>
      <c r="M50" s="7"/>
      <c r="N50" s="7"/>
      <c r="O50" s="7"/>
      <c r="P50" s="6"/>
      <c r="Q50" s="10"/>
    </row>
    <row r="51" spans="1:22" ht="15" customHeight="1" outlineLevel="1" x14ac:dyDescent="0.3">
      <c r="A51" s="15" t="s">
        <v>21</v>
      </c>
      <c r="B51" s="10">
        <v>-51.946998999999998</v>
      </c>
      <c r="C51" s="10">
        <v>-50.498001000000002</v>
      </c>
      <c r="D51" s="10">
        <v>-47.686000999999997</v>
      </c>
      <c r="E51" s="10">
        <v>-40.279998999999997</v>
      </c>
      <c r="F51" s="10">
        <v>-34.743999000000002</v>
      </c>
      <c r="G51" s="10">
        <v>-30.157</v>
      </c>
      <c r="H51" s="6">
        <v>-6.5730000000000004</v>
      </c>
      <c r="I51" s="6">
        <v>-6.5730000000000004</v>
      </c>
      <c r="J51" s="6">
        <v>-6.5730000000000004</v>
      </c>
      <c r="K51" s="6">
        <v>-6.5730000000000004</v>
      </c>
      <c r="L51" s="13">
        <v>-26.292000000000002</v>
      </c>
      <c r="M51" s="6">
        <v>-5.76</v>
      </c>
      <c r="N51" s="6">
        <v>-5.6269999999999998</v>
      </c>
      <c r="O51" s="6">
        <v>-5.4509999999999996</v>
      </c>
      <c r="P51" s="6">
        <v>-5.4550000000000001</v>
      </c>
      <c r="Q51" s="10">
        <v>-22.292998999999998</v>
      </c>
      <c r="R51" s="28">
        <f>(1+R52)*Q51</f>
        <v>-19.394909129999998</v>
      </c>
      <c r="S51" s="28">
        <f t="shared" ref="S51:V51" si="73">(1+S52)*R51</f>
        <v>-16.873570943099999</v>
      </c>
      <c r="T51" s="28">
        <f t="shared" si="73"/>
        <v>-14.680006720497</v>
      </c>
      <c r="U51" s="28">
        <f t="shared" si="73"/>
        <v>-12.77160584683239</v>
      </c>
      <c r="V51" s="28">
        <f t="shared" si="73"/>
        <v>-11.111297086744178</v>
      </c>
    </row>
    <row r="52" spans="1:22" ht="15" customHeight="1" outlineLevel="1" x14ac:dyDescent="0.25">
      <c r="A52" s="3" t="s">
        <v>42</v>
      </c>
      <c r="B52" s="10"/>
      <c r="C52" s="19">
        <f>C51/B51-1</f>
        <v>-2.7893776885937083E-2</v>
      </c>
      <c r="D52" s="19">
        <f t="shared" ref="D52:G52" si="74">D51/C51-1</f>
        <v>-5.5685372575441261E-2</v>
      </c>
      <c r="E52" s="19">
        <f t="shared" si="74"/>
        <v>-0.1553076761458777</v>
      </c>
      <c r="F52" s="19">
        <f t="shared" si="74"/>
        <v>-0.13743793787085234</v>
      </c>
      <c r="G52" s="19">
        <f t="shared" si="74"/>
        <v>-0.13202277032071075</v>
      </c>
      <c r="H52" s="6"/>
      <c r="I52" s="20">
        <f>I51/H51-1</f>
        <v>0</v>
      </c>
      <c r="J52" s="20">
        <f t="shared" ref="J52:K52" si="75">J51/I51-1</f>
        <v>0</v>
      </c>
      <c r="K52" s="20">
        <f t="shared" si="75"/>
        <v>0</v>
      </c>
      <c r="L52" s="22">
        <f>L51/G51-1</f>
        <v>-0.12816261564479225</v>
      </c>
      <c r="M52" s="20">
        <f>M51/K51-1</f>
        <v>-0.12368781378366056</v>
      </c>
      <c r="N52" s="20">
        <f>N51/M51-1</f>
        <v>-2.3090277777777835E-2</v>
      </c>
      <c r="O52" s="20">
        <f t="shared" ref="O52:P52" si="76">O51/N51-1</f>
        <v>-3.1277767904745013E-2</v>
      </c>
      <c r="P52" s="20">
        <f t="shared" si="76"/>
        <v>7.3381031003494357E-4</v>
      </c>
      <c r="Q52" s="19">
        <f>Q51/L51-1</f>
        <v>-0.1520995359805265</v>
      </c>
      <c r="R52" s="27">
        <v>-0.13</v>
      </c>
      <c r="S52" s="27">
        <v>-0.13</v>
      </c>
      <c r="T52" s="27">
        <v>-0.13</v>
      </c>
      <c r="U52" s="27">
        <v>-0.13</v>
      </c>
      <c r="V52" s="27">
        <v>-0.13</v>
      </c>
    </row>
    <row r="53" spans="1:22" ht="15" customHeight="1" outlineLevel="1" x14ac:dyDescent="0.3">
      <c r="A53" s="15"/>
      <c r="B53" s="10"/>
      <c r="C53" s="10"/>
      <c r="D53" s="10"/>
      <c r="E53" s="10"/>
      <c r="F53" s="10"/>
      <c r="G53" s="10"/>
      <c r="H53" s="6"/>
      <c r="I53" s="6"/>
      <c r="J53" s="6"/>
      <c r="K53" s="6"/>
      <c r="L53" s="13"/>
      <c r="M53" s="6"/>
      <c r="N53" s="6"/>
      <c r="O53" s="6"/>
      <c r="P53" s="6"/>
      <c r="Q53" s="10"/>
    </row>
    <row r="54" spans="1:22" ht="15" customHeight="1" outlineLevel="1" x14ac:dyDescent="0.3">
      <c r="A54" s="4" t="s">
        <v>18</v>
      </c>
      <c r="B54" s="10">
        <v>-291.67199699999998</v>
      </c>
      <c r="C54" s="10">
        <v>-323.27200299999998</v>
      </c>
      <c r="D54" s="10">
        <v>-396.87200899999999</v>
      </c>
      <c r="E54" s="10">
        <v>-588.81097399999999</v>
      </c>
      <c r="F54" s="10">
        <v>-483.90499899999998</v>
      </c>
      <c r="G54" s="10">
        <v>-675.262024</v>
      </c>
      <c r="H54" s="6">
        <v>-196.38099700000001</v>
      </c>
      <c r="I54" s="6">
        <v>-203.223007</v>
      </c>
      <c r="J54" s="6">
        <v>-207.74499499999999</v>
      </c>
      <c r="K54" s="6">
        <v>-235.479004</v>
      </c>
      <c r="L54" s="12">
        <v>-842.82800299999997</v>
      </c>
      <c r="M54" s="6">
        <v>-236.253998</v>
      </c>
      <c r="N54" s="6">
        <v>-252.06399500000001</v>
      </c>
      <c r="O54" s="6">
        <v>-261.50698899999998</v>
      </c>
      <c r="P54" s="6">
        <v>-285.85199</v>
      </c>
      <c r="Q54" s="10">
        <v>-1035.6770019999999</v>
      </c>
      <c r="R54" s="37">
        <f>R51+R46+R41+R36</f>
        <v>-1245.1420585136225</v>
      </c>
      <c r="S54" s="37">
        <f t="shared" ref="S54:V54" si="77">S51+S46+S41+S36</f>
        <v>-1508.2128800715418</v>
      </c>
      <c r="T54" s="37">
        <f t="shared" si="77"/>
        <v>-1815.2682054796132</v>
      </c>
      <c r="U54" s="37">
        <f t="shared" si="77"/>
        <v>-2180.7983136121529</v>
      </c>
      <c r="V54" s="37">
        <f t="shared" si="77"/>
        <v>-2570.3255233742148</v>
      </c>
    </row>
    <row r="55" spans="1:22" ht="15" customHeight="1" outlineLevel="1" x14ac:dyDescent="0.3">
      <c r="A55" s="15"/>
      <c r="B55" s="10"/>
      <c r="C55" s="10"/>
      <c r="D55" s="10"/>
      <c r="E55" s="10"/>
      <c r="F55" s="10"/>
      <c r="G55" s="10"/>
      <c r="H55" s="6"/>
      <c r="I55" s="6"/>
      <c r="J55" s="6"/>
      <c r="K55" s="6"/>
      <c r="L55" s="13"/>
      <c r="M55" s="6"/>
      <c r="N55" s="6"/>
      <c r="O55" s="6"/>
      <c r="P55" s="6"/>
      <c r="Q55" s="10"/>
    </row>
    <row r="56" spans="1:22" ht="15" customHeight="1" x14ac:dyDescent="0.3">
      <c r="A56" s="4" t="s">
        <v>22</v>
      </c>
      <c r="B56" s="10">
        <v>12.532999999999999</v>
      </c>
      <c r="C56" s="10">
        <v>-21.759001000000001</v>
      </c>
      <c r="D56" s="10">
        <v>-72.707001000000005</v>
      </c>
      <c r="E56" s="10">
        <v>-171.93899500000001</v>
      </c>
      <c r="F56" s="10">
        <v>91.896004000000005</v>
      </c>
      <c r="G56" s="10">
        <v>81.306999000000005</v>
      </c>
      <c r="H56" s="6">
        <v>19.094000000000001</v>
      </c>
      <c r="I56" s="6">
        <v>20.399000000000001</v>
      </c>
      <c r="J56" s="6">
        <v>33.887000999999998</v>
      </c>
      <c r="K56" s="6">
        <v>19.431000000000001</v>
      </c>
      <c r="L56" s="12">
        <v>92.810997</v>
      </c>
      <c r="M56" s="6">
        <v>34.287998000000002</v>
      </c>
      <c r="N56" s="6">
        <v>35.269001000000003</v>
      </c>
      <c r="O56" s="6">
        <v>35.720001000000003</v>
      </c>
      <c r="P56" s="6">
        <v>23.122999</v>
      </c>
      <c r="Q56" s="10">
        <v>128.39999399999999</v>
      </c>
      <c r="R56" s="38">
        <f>R33+R54</f>
        <v>154.09441572787728</v>
      </c>
      <c r="S56" s="38">
        <f t="shared" ref="S56:V56" si="78">S33+S54</f>
        <v>228.51628823747797</v>
      </c>
      <c r="T56" s="38">
        <f t="shared" si="78"/>
        <v>366.61084476588894</v>
      </c>
      <c r="U56" s="38">
        <f t="shared" si="78"/>
        <v>571.36783764827305</v>
      </c>
      <c r="V56" s="38">
        <f t="shared" si="78"/>
        <v>882.29048930487261</v>
      </c>
    </row>
    <row r="57" spans="1:22" ht="15" customHeight="1" x14ac:dyDescent="0.3">
      <c r="A57" s="4" t="s">
        <v>40</v>
      </c>
      <c r="B57" s="19">
        <f t="shared" ref="B57:Q57" si="79">B56/B16</f>
        <v>3.0840819161095562E-2</v>
      </c>
      <c r="C57" s="19">
        <f t="shared" si="79"/>
        <v>-5.4664401852025535E-2</v>
      </c>
      <c r="D57" s="19">
        <f t="shared" si="79"/>
        <v>-0.1687070453211596</v>
      </c>
      <c r="E57" s="19">
        <f t="shared" si="79"/>
        <v>-0.31502025752043394</v>
      </c>
      <c r="F57" s="19">
        <f t="shared" si="79"/>
        <v>0.13062520544514108</v>
      </c>
      <c r="G57" s="19">
        <f t="shared" si="79"/>
        <v>8.7479085247267357E-2</v>
      </c>
      <c r="H57" s="20">
        <f t="shared" si="79"/>
        <v>7.1440060483473442E-2</v>
      </c>
      <c r="I57" s="20">
        <f t="shared" si="79"/>
        <v>7.3029366415310534E-2</v>
      </c>
      <c r="J57" s="20">
        <f t="shared" si="79"/>
        <v>0.1139227370889692</v>
      </c>
      <c r="K57" s="20">
        <f t="shared" si="79"/>
        <v>6.1788694265896608E-2</v>
      </c>
      <c r="L57" s="21">
        <f t="shared" si="79"/>
        <v>8.0110998141421502E-2</v>
      </c>
      <c r="M57" s="20">
        <f t="shared" si="79"/>
        <v>0.10300222731515048</v>
      </c>
      <c r="N57" s="20">
        <f t="shared" si="79"/>
        <v>0.10028148932789914</v>
      </c>
      <c r="O57" s="20">
        <f t="shared" si="79"/>
        <v>9.7837281748640773E-2</v>
      </c>
      <c r="P57" s="20">
        <f t="shared" si="79"/>
        <v>6.0714509425587315E-2</v>
      </c>
      <c r="Q57" s="19">
        <f t="shared" si="79"/>
        <v>8.9756937217009641E-2</v>
      </c>
      <c r="R57" s="19">
        <f t="shared" ref="R57" si="80">R56/R16</f>
        <v>8.9951821777661145E-2</v>
      </c>
      <c r="S57" s="19">
        <f t="shared" ref="S57" si="81">S56/S16</f>
        <v>0.10900184859886687</v>
      </c>
      <c r="T57" s="19">
        <f t="shared" ref="T57" si="82">T56/T16</f>
        <v>0.14131308234822307</v>
      </c>
      <c r="U57" s="19">
        <f t="shared" ref="U57" si="83">U56/U16</f>
        <v>0.17713787988341803</v>
      </c>
      <c r="V57" s="19">
        <f t="shared" ref="V57" si="84">V56/V16</f>
        <v>0.22156061941220165</v>
      </c>
    </row>
    <row r="58" spans="1:22" ht="15" customHeight="1" x14ac:dyDescent="0.3">
      <c r="A58" s="4"/>
      <c r="B58" s="10"/>
      <c r="C58" s="10"/>
      <c r="D58" s="10"/>
      <c r="E58" s="10"/>
      <c r="F58" s="10"/>
      <c r="G58" s="10"/>
      <c r="H58" s="6"/>
      <c r="I58" s="6"/>
      <c r="J58" s="6"/>
      <c r="K58" s="6"/>
      <c r="L58" s="12"/>
      <c r="M58" s="6"/>
      <c r="N58" s="6"/>
      <c r="O58" s="6"/>
      <c r="P58" s="6"/>
      <c r="Q58" s="10"/>
    </row>
    <row r="59" spans="1:22" ht="15" customHeight="1" x14ac:dyDescent="0.25">
      <c r="A59" s="1" t="s">
        <v>23</v>
      </c>
      <c r="B59" s="11">
        <v>-28.926000999999999</v>
      </c>
      <c r="C59" s="11">
        <v>-30.016000999999999</v>
      </c>
      <c r="D59" s="11">
        <v>-67.204002000000003</v>
      </c>
      <c r="E59" s="11">
        <v>-46.593997999999999</v>
      </c>
      <c r="F59" s="11">
        <v>-14.042999999999999</v>
      </c>
      <c r="G59" s="11">
        <v>-9.6480010000000007</v>
      </c>
      <c r="H59" s="7">
        <v>-4.4249999999999998</v>
      </c>
      <c r="I59" s="7">
        <v>-1.7270000000000001</v>
      </c>
      <c r="J59" s="7">
        <v>-3.17</v>
      </c>
      <c r="K59" s="7">
        <v>6.4779999999999998</v>
      </c>
      <c r="L59" s="12">
        <v>-2.8439999999999999</v>
      </c>
      <c r="M59" s="7">
        <v>7.3979999999999997</v>
      </c>
      <c r="N59" s="7">
        <v>5.4340000000000002</v>
      </c>
      <c r="O59" s="7">
        <v>6.7039999999999997</v>
      </c>
      <c r="P59" s="7">
        <v>6.9790000000000001</v>
      </c>
      <c r="Q59" s="11">
        <v>26.514999</v>
      </c>
      <c r="R59" s="25">
        <f>SUM(R60:R61)</f>
        <v>40</v>
      </c>
      <c r="S59" s="25">
        <f t="shared" ref="S59:V59" si="85">SUM(S60:S61)</f>
        <v>35</v>
      </c>
      <c r="T59" s="25">
        <f t="shared" si="85"/>
        <v>30</v>
      </c>
      <c r="U59" s="25">
        <f t="shared" si="85"/>
        <v>20</v>
      </c>
      <c r="V59" s="25">
        <f t="shared" si="85"/>
        <v>20</v>
      </c>
    </row>
    <row r="60" spans="1:22" ht="15" customHeight="1" outlineLevel="1" x14ac:dyDescent="0.25">
      <c r="A60" s="3" t="s">
        <v>24</v>
      </c>
      <c r="B60" s="10">
        <v>-25.481000999999999</v>
      </c>
      <c r="C60" s="10">
        <v>-35.220001000000003</v>
      </c>
      <c r="D60" s="10">
        <v>-69.845000999999996</v>
      </c>
      <c r="E60" s="10">
        <v>-45.396999000000001</v>
      </c>
      <c r="F60" s="10">
        <v>-14.205</v>
      </c>
      <c r="G60" s="10">
        <v>-10.192</v>
      </c>
      <c r="H60" s="6">
        <v>-2.1749999999999998</v>
      </c>
      <c r="I60" s="6">
        <v>-0.51300000000000001</v>
      </c>
      <c r="J60" s="6">
        <v>-4.7869999999999999</v>
      </c>
      <c r="K60" s="6">
        <v>4.0659999999999998</v>
      </c>
      <c r="L60" s="12">
        <v>-3.4089999999999998</v>
      </c>
      <c r="M60" s="6">
        <v>7.1459999999999999</v>
      </c>
      <c r="N60" s="6">
        <v>8.5090000000000003</v>
      </c>
      <c r="O60" s="6">
        <v>10.605</v>
      </c>
      <c r="P60" s="6">
        <v>11.023999999999999</v>
      </c>
      <c r="Q60" s="10">
        <v>37.283999999999999</v>
      </c>
      <c r="R60" s="25">
        <v>40</v>
      </c>
      <c r="S60" s="25">
        <v>35</v>
      </c>
      <c r="T60" s="25">
        <v>30</v>
      </c>
      <c r="U60" s="25">
        <v>20</v>
      </c>
      <c r="V60" s="25">
        <v>20</v>
      </c>
    </row>
    <row r="61" spans="1:22" ht="15" customHeight="1" outlineLevel="1" x14ac:dyDescent="0.25">
      <c r="A61" s="3" t="s">
        <v>25</v>
      </c>
      <c r="B61" s="10">
        <v>-3.4449999999999998</v>
      </c>
      <c r="C61" s="10">
        <v>5.2039999999999997</v>
      </c>
      <c r="D61" s="10">
        <v>2.641</v>
      </c>
      <c r="E61" s="10">
        <v>-1.1970000000000001</v>
      </c>
      <c r="F61" s="10">
        <v>0.16200000000000001</v>
      </c>
      <c r="G61" s="10">
        <v>0.54400000000000004</v>
      </c>
      <c r="H61" s="6">
        <v>-2.25</v>
      </c>
      <c r="I61" s="6">
        <v>-1.214</v>
      </c>
      <c r="J61" s="6">
        <v>1.617</v>
      </c>
      <c r="K61" s="6">
        <v>2.4119999999999999</v>
      </c>
      <c r="L61" s="12">
        <v>0.56499999999999995</v>
      </c>
      <c r="M61" s="6">
        <v>0.252</v>
      </c>
      <c r="N61" s="6">
        <v>-3.0750000000000002</v>
      </c>
      <c r="O61" s="6">
        <v>-3.9009999999999998</v>
      </c>
      <c r="P61" s="6">
        <v>-4.0449999999999999</v>
      </c>
      <c r="Q61" s="10">
        <v>-10.769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</row>
    <row r="62" spans="1:22" ht="15" customHeight="1" outlineLevel="1" x14ac:dyDescent="0.25">
      <c r="A62" s="3"/>
      <c r="B62" s="10"/>
      <c r="C62" s="10"/>
      <c r="D62" s="10"/>
      <c r="E62" s="10"/>
      <c r="F62" s="10"/>
      <c r="G62" s="10"/>
      <c r="H62" s="6"/>
      <c r="I62" s="6"/>
      <c r="J62" s="6"/>
      <c r="K62" s="6"/>
      <c r="L62" s="12"/>
      <c r="M62" s="6"/>
      <c r="N62" s="6"/>
      <c r="O62" s="6"/>
      <c r="P62" s="6"/>
      <c r="Q62" s="10"/>
    </row>
    <row r="63" spans="1:22" ht="15" customHeight="1" x14ac:dyDescent="0.25">
      <c r="A63" s="1" t="s">
        <v>54</v>
      </c>
      <c r="B63" s="10">
        <v>-16.393000000000001</v>
      </c>
      <c r="C63" s="10">
        <v>-51.775002000000001</v>
      </c>
      <c r="D63" s="10">
        <v>-139.91099500000001</v>
      </c>
      <c r="E63" s="10">
        <v>-218.533005</v>
      </c>
      <c r="F63" s="10">
        <v>77.852997000000002</v>
      </c>
      <c r="G63" s="10">
        <v>71.658996999999999</v>
      </c>
      <c r="H63" s="6">
        <v>14.669</v>
      </c>
      <c r="I63" s="6">
        <v>18.672001000000002</v>
      </c>
      <c r="J63" s="6">
        <v>30.716999000000001</v>
      </c>
      <c r="K63" s="6">
        <v>25.908999999999999</v>
      </c>
      <c r="L63" s="12">
        <v>89.967003000000005</v>
      </c>
      <c r="M63" s="6">
        <v>41.686000999999997</v>
      </c>
      <c r="N63" s="6">
        <v>40.702998999999998</v>
      </c>
      <c r="O63" s="6">
        <v>42.423999999999999</v>
      </c>
      <c r="P63" s="6">
        <v>30.101998999999999</v>
      </c>
      <c r="Q63" s="10">
        <v>154.91499300000001</v>
      </c>
      <c r="R63" s="38">
        <f>R59+R56</f>
        <v>194.09441572787728</v>
      </c>
      <c r="S63" s="38">
        <f t="shared" ref="S63:V63" si="86">S59+S56</f>
        <v>263.51628823747797</v>
      </c>
      <c r="T63" s="38">
        <f t="shared" si="86"/>
        <v>396.61084476588894</v>
      </c>
      <c r="U63" s="38">
        <f t="shared" si="86"/>
        <v>591.36783764827305</v>
      </c>
      <c r="V63" s="38">
        <f t="shared" si="86"/>
        <v>902.29048930487261</v>
      </c>
    </row>
    <row r="64" spans="1:22" ht="15" customHeight="1" x14ac:dyDescent="0.25">
      <c r="A64" s="1"/>
      <c r="B64" s="10"/>
      <c r="C64" s="10"/>
      <c r="D64" s="10"/>
      <c r="E64" s="10"/>
      <c r="F64" s="10"/>
      <c r="G64" s="10"/>
      <c r="H64" s="6"/>
      <c r="I64" s="6"/>
      <c r="J64" s="6"/>
      <c r="K64" s="6"/>
      <c r="L64" s="12"/>
      <c r="M64" s="6"/>
      <c r="N64" s="6"/>
      <c r="O64" s="6"/>
      <c r="P64" s="6"/>
      <c r="Q64" s="10"/>
    </row>
    <row r="65" spans="1:22" ht="15" customHeight="1" x14ac:dyDescent="0.25">
      <c r="A65" s="1" t="s">
        <v>26</v>
      </c>
      <c r="B65" s="10">
        <v>17.188998999999999</v>
      </c>
      <c r="C65" s="10">
        <v>60.997002000000002</v>
      </c>
      <c r="D65" s="10">
        <v>23.716999000000001</v>
      </c>
      <c r="E65" s="10">
        <v>-195.283997</v>
      </c>
      <c r="F65" s="10">
        <v>-2.1389999999999998</v>
      </c>
      <c r="G65" s="10">
        <v>-19.207999999999998</v>
      </c>
      <c r="H65" s="6">
        <v>-12.555</v>
      </c>
      <c r="I65" s="6">
        <v>-8.1460000000000008</v>
      </c>
      <c r="J65" s="6">
        <v>-15.691000000000001</v>
      </c>
      <c r="K65" s="6">
        <v>54.383999000000003</v>
      </c>
      <c r="L65" s="13">
        <v>17.992000999999998</v>
      </c>
      <c r="M65" s="6">
        <v>-3.4980000000000002</v>
      </c>
      <c r="N65" s="6">
        <v>-4.8940000000000001</v>
      </c>
      <c r="O65" s="6">
        <v>0.26700000000000002</v>
      </c>
      <c r="P65" s="6">
        <v>7.8419999999999996</v>
      </c>
      <c r="Q65" s="10">
        <v>-0.28299999999999997</v>
      </c>
      <c r="R65" s="39">
        <f>AVERAGE(Q65,L65,G65,F65,E65,B65:D65)</f>
        <v>-12.1273745</v>
      </c>
      <c r="S65" s="36">
        <v>-12.1273745</v>
      </c>
      <c r="T65" s="36">
        <v>-12.1273745</v>
      </c>
      <c r="U65" s="36">
        <v>-12.1273745</v>
      </c>
      <c r="V65" s="36">
        <v>-12.1273745</v>
      </c>
    </row>
    <row r="66" spans="1:22" ht="15" customHeight="1" x14ac:dyDescent="0.25">
      <c r="A66" s="1"/>
      <c r="B66" s="10"/>
      <c r="C66" s="10"/>
      <c r="D66" s="10"/>
      <c r="E66" s="10"/>
      <c r="F66" s="10"/>
      <c r="G66" s="10"/>
      <c r="H66" s="6"/>
      <c r="I66" s="6"/>
      <c r="J66" s="6"/>
      <c r="K66" s="6"/>
      <c r="L66" s="13"/>
      <c r="M66" s="6"/>
      <c r="N66" s="6"/>
      <c r="O66" s="6"/>
      <c r="P66" s="6"/>
      <c r="Q66" s="10"/>
    </row>
    <row r="67" spans="1:22" ht="15" customHeight="1" x14ac:dyDescent="0.3">
      <c r="A67" s="4" t="s">
        <v>27</v>
      </c>
      <c r="B67" s="10">
        <v>0.79600000000000004</v>
      </c>
      <c r="C67" s="10">
        <v>9.2219999999999995</v>
      </c>
      <c r="D67" s="10">
        <v>-116.194</v>
      </c>
      <c r="E67" s="10">
        <v>-413.81698599999999</v>
      </c>
      <c r="F67" s="10">
        <v>75.713997000000006</v>
      </c>
      <c r="G67" s="10">
        <v>52.451000000000001</v>
      </c>
      <c r="H67" s="6">
        <v>2.1139999999999999</v>
      </c>
      <c r="I67" s="6">
        <v>10.526</v>
      </c>
      <c r="J67" s="6">
        <v>15.026</v>
      </c>
      <c r="K67" s="6">
        <v>80.292998999999995</v>
      </c>
      <c r="L67" s="12">
        <v>107.959</v>
      </c>
      <c r="M67" s="6">
        <v>38.188000000000002</v>
      </c>
      <c r="N67" s="6">
        <v>35.808998000000003</v>
      </c>
      <c r="O67" s="6">
        <v>42.691001999999997</v>
      </c>
      <c r="P67" s="6">
        <v>37.944000000000003</v>
      </c>
      <c r="Q67" s="10">
        <v>154.63200399999999</v>
      </c>
      <c r="R67" s="38">
        <f>R63+R65</f>
        <v>181.96704122787727</v>
      </c>
      <c r="S67" s="38">
        <f t="shared" ref="S67:V67" si="87">S63+S65</f>
        <v>251.38891373747796</v>
      </c>
      <c r="T67" s="38">
        <f t="shared" si="87"/>
        <v>384.48347026588897</v>
      </c>
      <c r="U67" s="38">
        <f t="shared" si="87"/>
        <v>579.24046314827308</v>
      </c>
      <c r="V67" s="38">
        <f t="shared" si="87"/>
        <v>890.16311480487263</v>
      </c>
    </row>
    <row r="68" spans="1:22" ht="15" customHeight="1" x14ac:dyDescent="0.25">
      <c r="A68" s="1" t="s">
        <v>42</v>
      </c>
      <c r="B68" s="10"/>
      <c r="C68" s="10"/>
      <c r="D68" s="10"/>
      <c r="E68" s="10"/>
      <c r="F68" s="10"/>
      <c r="G68" s="10"/>
      <c r="H68" s="6"/>
      <c r="I68" s="6"/>
      <c r="J68" s="6"/>
      <c r="K68" s="6"/>
      <c r="L68" s="12"/>
      <c r="M68" s="6"/>
      <c r="N68" s="6"/>
      <c r="O68" s="6"/>
      <c r="P68" s="6"/>
      <c r="Q68" s="10"/>
    </row>
    <row r="69" spans="1:22" ht="15" customHeight="1" x14ac:dyDescent="0.3">
      <c r="A69" s="4" t="s">
        <v>41</v>
      </c>
      <c r="B69" s="10"/>
      <c r="C69" s="10"/>
      <c r="D69" s="10"/>
      <c r="E69" s="10"/>
      <c r="F69" s="10"/>
      <c r="G69" s="10"/>
      <c r="H69" s="6"/>
      <c r="I69" s="6"/>
      <c r="J69" s="6"/>
      <c r="K69" s="6"/>
      <c r="L69" s="12"/>
      <c r="M69" s="6"/>
      <c r="N69" s="6"/>
      <c r="O69" s="6"/>
      <c r="P69" s="6"/>
      <c r="Q69" s="10"/>
    </row>
    <row r="70" spans="1:22" ht="15" customHeight="1" x14ac:dyDescent="0.25">
      <c r="A70" s="1"/>
      <c r="B70" s="10"/>
      <c r="C70" s="10"/>
      <c r="D70" s="10"/>
      <c r="E70" s="10"/>
      <c r="F70" s="10"/>
      <c r="G70" s="10"/>
      <c r="H70" s="6"/>
      <c r="I70" s="6"/>
      <c r="J70" s="6"/>
      <c r="K70" s="6"/>
      <c r="L70" s="12"/>
      <c r="M70" s="6"/>
      <c r="N70" s="6"/>
      <c r="O70" s="6"/>
      <c r="P70" s="6"/>
      <c r="Q70" s="10"/>
    </row>
    <row r="71" spans="1:22" ht="15" customHeight="1" x14ac:dyDescent="0.25">
      <c r="A71" s="1" t="s">
        <v>28</v>
      </c>
      <c r="B71" s="1"/>
      <c r="C71" s="1"/>
      <c r="D71" s="1"/>
      <c r="E71" s="1"/>
      <c r="F71" s="1"/>
      <c r="G71" s="1"/>
      <c r="H71" s="5"/>
      <c r="I71" s="5"/>
      <c r="J71" s="5"/>
      <c r="K71" s="5"/>
      <c r="L71" s="12"/>
      <c r="M71" s="5"/>
      <c r="N71" s="5"/>
      <c r="O71" s="5"/>
      <c r="P71" s="5"/>
      <c r="Q71" s="1"/>
    </row>
    <row r="72" spans="1:22" ht="15" customHeight="1" outlineLevel="1" x14ac:dyDescent="0.25">
      <c r="A72" s="3" t="s">
        <v>29</v>
      </c>
      <c r="B72" s="2">
        <v>0</v>
      </c>
      <c r="C72" s="2">
        <v>0.04</v>
      </c>
      <c r="D72" s="2">
        <v>-0.49</v>
      </c>
      <c r="E72" s="2">
        <v>-1.56</v>
      </c>
      <c r="F72" s="2">
        <v>0.26</v>
      </c>
      <c r="G72" s="2">
        <v>0.18</v>
      </c>
      <c r="H72" s="6">
        <v>0.01</v>
      </c>
      <c r="I72" s="6">
        <v>0.04</v>
      </c>
      <c r="J72" s="6">
        <v>0.05</v>
      </c>
      <c r="K72" s="6">
        <v>0.27</v>
      </c>
      <c r="L72" s="12">
        <v>0.37</v>
      </c>
      <c r="M72" s="6">
        <v>0.13</v>
      </c>
      <c r="N72" s="6">
        <v>0.12</v>
      </c>
      <c r="O72" s="6">
        <v>0.14000000000000001</v>
      </c>
      <c r="P72" s="6">
        <v>0.13</v>
      </c>
      <c r="Q72" s="2">
        <v>0.52</v>
      </c>
      <c r="R72" s="38">
        <f>R67/R76</f>
        <v>0.59857579351275414</v>
      </c>
      <c r="S72" s="38">
        <f t="shared" ref="S72:V72" si="88">S67/S76</f>
        <v>0.81072276102127827</v>
      </c>
      <c r="T72" s="38">
        <f t="shared" si="88"/>
        <v>1.2156365411895254</v>
      </c>
      <c r="U72" s="38">
        <f t="shared" si="88"/>
        <v>1.7954974522960265</v>
      </c>
      <c r="V72" s="38">
        <f t="shared" si="88"/>
        <v>2.7051747435197253</v>
      </c>
    </row>
    <row r="73" spans="1:22" ht="15" customHeight="1" outlineLevel="1" x14ac:dyDescent="0.25">
      <c r="A73" s="3" t="s">
        <v>42</v>
      </c>
      <c r="B73" s="2"/>
      <c r="C73" s="19" t="e">
        <f>C72/B72-1</f>
        <v>#DIV/0!</v>
      </c>
      <c r="D73" s="19">
        <f t="shared" ref="D73:G73" si="89">D72/C72-1</f>
        <v>-13.25</v>
      </c>
      <c r="E73" s="19">
        <f t="shared" si="89"/>
        <v>2.1836734693877551</v>
      </c>
      <c r="F73" s="19">
        <f t="shared" si="89"/>
        <v>-1.1666666666666667</v>
      </c>
      <c r="G73" s="19">
        <f t="shared" si="89"/>
        <v>-0.30769230769230771</v>
      </c>
      <c r="H73" s="6"/>
      <c r="I73" s="6"/>
      <c r="J73" s="6"/>
      <c r="K73" s="6"/>
      <c r="L73" s="21">
        <f>L72/G72-1</f>
        <v>1.0555555555555558</v>
      </c>
      <c r="M73" s="6"/>
      <c r="N73" s="6"/>
      <c r="O73" s="6"/>
      <c r="P73" s="6"/>
      <c r="Q73" s="19">
        <f>Q72/L72-1</f>
        <v>0.40540540540540548</v>
      </c>
      <c r="R73" s="29">
        <f>R72/Q72-1</f>
        <v>0.15110729521683486</v>
      </c>
      <c r="S73" s="29">
        <f t="shared" ref="S73:V73" si="90">S72/R72-1</f>
        <v>0.35441955690111593</v>
      </c>
      <c r="T73" s="29">
        <f t="shared" si="90"/>
        <v>0.49944789962251934</v>
      </c>
      <c r="U73" s="29">
        <f t="shared" si="90"/>
        <v>0.47700187634956692</v>
      </c>
      <c r="V73" s="29">
        <f t="shared" si="90"/>
        <v>0.50664359899838995</v>
      </c>
    </row>
    <row r="74" spans="1:22" ht="15" customHeight="1" outlineLevel="1" x14ac:dyDescent="0.25">
      <c r="A74" s="3"/>
      <c r="B74" s="2"/>
      <c r="C74" s="2"/>
      <c r="D74" s="2"/>
      <c r="E74" s="2"/>
      <c r="F74" s="2"/>
      <c r="G74" s="2"/>
      <c r="H74" s="6"/>
      <c r="I74" s="6"/>
      <c r="J74" s="6"/>
      <c r="K74" s="6"/>
      <c r="L74" s="12"/>
      <c r="M74" s="6"/>
      <c r="N74" s="6"/>
      <c r="O74" s="6"/>
      <c r="P74" s="6"/>
      <c r="Q74" s="2"/>
    </row>
    <row r="75" spans="1:22" ht="15" customHeight="1" x14ac:dyDescent="0.25">
      <c r="A75" s="1" t="s">
        <v>30</v>
      </c>
      <c r="B75" s="1"/>
      <c r="C75" s="1"/>
      <c r="D75" s="1"/>
      <c r="E75" s="1"/>
      <c r="F75" s="1"/>
      <c r="G75" s="1"/>
      <c r="H75" s="5"/>
      <c r="I75" s="5"/>
      <c r="J75" s="5"/>
      <c r="K75" s="5"/>
      <c r="L75" s="12"/>
      <c r="M75" s="5"/>
      <c r="N75" s="5"/>
      <c r="O75" s="5"/>
      <c r="P75" s="5"/>
      <c r="Q75" s="1"/>
    </row>
    <row r="76" spans="1:22" ht="15" customHeight="1" outlineLevel="1" x14ac:dyDescent="0.25">
      <c r="A76" s="3" t="s">
        <v>29</v>
      </c>
      <c r="B76" s="10">
        <v>228.540268</v>
      </c>
      <c r="C76" s="10">
        <v>231.955994</v>
      </c>
      <c r="D76" s="10">
        <v>235.93901099999999</v>
      </c>
      <c r="E76" s="10">
        <v>264.93301400000001</v>
      </c>
      <c r="F76" s="10">
        <v>286.50900300000001</v>
      </c>
      <c r="G76" s="10">
        <v>290.90301499999998</v>
      </c>
      <c r="H76" s="8">
        <v>290.02398699999998</v>
      </c>
      <c r="I76" s="8">
        <v>290.60101300000002</v>
      </c>
      <c r="J76" s="8">
        <v>291.22799700000002</v>
      </c>
      <c r="K76" s="8">
        <v>293.91699199999999</v>
      </c>
      <c r="L76" s="13">
        <v>291.61700400000001</v>
      </c>
      <c r="M76" s="8">
        <v>296.38699300000002</v>
      </c>
      <c r="N76" s="8">
        <v>297.79400600000002</v>
      </c>
      <c r="O76" s="8">
        <v>299.24600199999998</v>
      </c>
      <c r="P76" s="8">
        <v>300.86700400000001</v>
      </c>
      <c r="Q76" s="10">
        <v>299.27999899999998</v>
      </c>
      <c r="R76" s="25">
        <v>304</v>
      </c>
      <c r="S76" s="28">
        <f>R76*(1+S77)</f>
        <v>310.08</v>
      </c>
      <c r="T76" s="28">
        <f t="shared" ref="T76:V76" si="91">S76*(1+T77)</f>
        <v>316.28159999999997</v>
      </c>
      <c r="U76" s="28">
        <f t="shared" si="91"/>
        <v>322.60723199999995</v>
      </c>
      <c r="V76" s="28">
        <f t="shared" si="91"/>
        <v>329.05937663999998</v>
      </c>
    </row>
    <row r="77" spans="1:22" ht="15" customHeight="1" x14ac:dyDescent="0.25">
      <c r="A77" s="3" t="s">
        <v>42</v>
      </c>
      <c r="C77" s="22">
        <f>C76/B76-1</f>
        <v>1.4945838778836151E-2</v>
      </c>
      <c r="D77" s="22">
        <f t="shared" ref="D77:G77" si="92">D76/C76-1</f>
        <v>1.7171433819468396E-2</v>
      </c>
      <c r="E77" s="22">
        <f t="shared" si="92"/>
        <v>0.12288770253427916</v>
      </c>
      <c r="F77" s="22">
        <f t="shared" si="92"/>
        <v>8.1439412454651583E-2</v>
      </c>
      <c r="G77" s="22">
        <f t="shared" si="92"/>
        <v>1.5336383687740485E-2</v>
      </c>
      <c r="L77" s="22">
        <f>L76/G76-1</f>
        <v>2.4543884497039148E-3</v>
      </c>
      <c r="Q77" s="22">
        <f>Q76/L76-1</f>
        <v>2.6277600053801864E-2</v>
      </c>
      <c r="R77" s="29">
        <f>R76/Q76-1</f>
        <v>1.5771187569403988E-2</v>
      </c>
      <c r="S77" s="27">
        <v>0.02</v>
      </c>
      <c r="T77" s="27">
        <v>0.02</v>
      </c>
      <c r="U77" s="27">
        <v>0.02</v>
      </c>
      <c r="V77" s="27">
        <v>0.02</v>
      </c>
    </row>
  </sheetData>
  <phoneticPr fontId="4" type="noConversion"/>
  <hyperlinks>
    <hyperlink ref="H16" r:id="rId1" display="https://my.apps.factset.com/viewer/?_app_id=central_doc_viewer&amp;_dd2=%26f%3Dsld%26c%3Dtrue%26os%3D91111%26oe%3D91120&amp;_doc_docfn=U2FsdGVkX1/GI3x0fMvtIgWSF4q2iLlkB7kJC+J+SnDm1J3OnGWO6YDbnOasmJCcLiHdwlMVm2PI8GRLDmdgy9sRO+sfb8iSPGVNSsmE5Wg=&amp;center_on_screen=true&amp;float_window=true&amp;height=800&amp;positioning_strategy=center_on_screen&amp;width=950" xr:uid="{00000000-0004-0000-0000-000002000000}"/>
    <hyperlink ref="I16" r:id="rId2" display="https://my.apps.factset.com/viewer/?_app_id=central_doc_viewer&amp;_dd2=%26f%3Dsld%26c%3Dtrue%26os%3D91379%26oe%3D91388&amp;_doc_docfn=U2FsdGVkX180KAHfM4wq1U53JWrDaim4RtWKelUGk3RFYHfyQ6tKL/jEkhs30vdQdpIUA8i/Jav+a/GxMzx9lhOfJtMN6/rlWxLg5KaCDXY=&amp;center_on_screen=true&amp;float_window=true&amp;height=800&amp;positioning_strategy=center_on_screen&amp;width=950" xr:uid="{00000000-0004-0000-0000-000003000000}"/>
    <hyperlink ref="J16" r:id="rId3" display="https://my.apps.factset.com/viewer/?_app_id=central_doc_viewer&amp;_dd2=%26f%3Dsld%26c%3Dtrue%26os%3D91393%26oe%3D91402&amp;_doc_docfn=U2FsdGVkX18Sr2Bfnp8RtpfY2KMTTssFxqGeVmWfqs6Ilwez2d7vUE9/ow9o6tnySti8LLCA13ijiJM8wOJ6tagCINYWcU5cvlSCQQfLwwo=&amp;center_on_screen=true&amp;float_window=true&amp;height=800&amp;positioning_strategy=center_on_screen&amp;width=950" xr:uid="{00000000-0004-0000-0000-000004000000}"/>
    <hyperlink ref="K16" r:id="rId4" display="https://my.apps.factset.com/viewer/?_app_id=central_doc_viewer&amp;_dd2=%26f%3Dsld%26c%3Dtrue%26os%3D96140%26oe%3D96147&amp;_doc_docfn=U2FsdGVkX18OGZGZxh/dDKOabcYxUOr/3EhWmYrXVcgwxI10fzkDZDPPlfXiP8tzYoX01aYe2mmKtna8TZoobw==&amp;center_on_screen=true&amp;float_window=true&amp;height=800&amp;positioning_strategy=center_on_screen&amp;width=950" xr:uid="{00000000-0004-0000-0000-000005000000}"/>
    <hyperlink ref="M16" r:id="rId5" display="https://my.apps.factset.com/viewer/?_app_id=central_doc_viewer&amp;_dd2=%26f%3Dsld%26c%3Dtrue%26os%3D90878%26oe%3D90887&amp;_doc_docfn=U2FsdGVkX181KT41re9yKMZyeF5O4L0MxtITSUEQ3YBheb2nTrNFxXj2YIHuP2AumxeDjy7OUNC08ypRl7QwjPhkN+iakDCOEYagByHzh3E=&amp;center_on_screen=true&amp;float_window=true&amp;height=800&amp;positioning_strategy=center_on_screen&amp;width=950" xr:uid="{00000000-0004-0000-0000-000006000000}"/>
    <hyperlink ref="N16" r:id="rId6" display="https://my.apps.factset.com/viewer/?_app_id=central_doc_viewer&amp;_dd2=%26f%3Dsld%26c%3Dtrue%26os%3D91146%26oe%3D91155&amp;_doc_docfn=U2FsdGVkX1955zg1aGyny6OKmvMgA+vLb4xE19G2Kd3CMm7CWy6dqw6Uwmelxouf5jvXIBHE49hPFWUL2CysVINiRhXmP0fF8a8rIi/nD/k=&amp;center_on_screen=true&amp;float_window=true&amp;height=800&amp;positioning_strategy=center_on_screen&amp;width=950" xr:uid="{00000000-0004-0000-0000-000007000000}"/>
    <hyperlink ref="O16" r:id="rId7" display="https://my.apps.factset.com/viewer/?_app_id=central_doc_viewer&amp;_dd2=%26f%3Dsld%26c%3Dtrue%26os%3D91160%26oe%3D91169&amp;_doc_docfn=U2FsdGVkX1/9h/C4jtJVgxuZ8wBGRh85EsO/yk4MOkpmrBLhqRtFa4dgyFlcBjWivD1kodHOvSbILSwUE56sHDBfvzXSbbfN+EtL9sDRBk8=&amp;center_on_screen=true&amp;float_window=true&amp;height=800&amp;positioning_strategy=center_on_screen&amp;width=950" xr:uid="{00000000-0004-0000-0000-000008000000}"/>
    <hyperlink ref="P16" r:id="rId8" display="https://my.apps.factset.com/viewer/?_app_id=central_doc_viewer&amp;_dd2=%26f%3Dsld%26c%3Dtrue%26os%3D95554%26oe%3D95561&amp;_doc_docfn=U2FsdGVkX19qbtCiTX1wobewa/pak+rPctOJpeOEX36N4apDKO30UPJLTl9iZ+Dv0B31QKPhfto/G+NG7ulctQ==&amp;center_on_screen=true&amp;float_window=true&amp;height=800&amp;positioning_strategy=center_on_screen&amp;width=950" xr:uid="{00000000-0004-0000-0000-000009000000}"/>
    <hyperlink ref="H5" r:id="rId9" display="https://my.apps.factset.com/viewer/?_app_id=central_doc_viewer&amp;_dd2=%26f%3Dsld%26c%3Dtrue%26os%3D103224%26oe%3D103233&amp;_doc_docfn=U2FsdGVkX18MrXjtF67wve5NolK+lktWoHlXjuHlf8ekg7xFofDhcvobep1owHnASxTFPx8Mf0m/nGfwVVGfW0FBVUCdu6lzaJzwJJP2NYM=&amp;center_on_screen=true&amp;float_window=true&amp;height=800&amp;positioning_strategy=center_on_screen&amp;width=950" xr:uid="{00000000-0004-0000-0000-00000B000000}"/>
    <hyperlink ref="I5" r:id="rId10" display="https://my.apps.factset.com/viewer/?_app_id=central_doc_viewer&amp;_dd2=%26f%3Dsld%26c%3Dtrue%26os%3D112735%26oe%3D112744&amp;_doc_docfn=U2FsdGVkX19/gwL9CS577EVJtY2D6xYD0sUKiHkCIKvGUBp2h4X8yrxDpcHlBzAKa3AmSKhBL8mNtVeBdmY2OZKYRJLiq7gi0qp3+mREBPI=&amp;center_on_screen=true&amp;float_window=true&amp;height=800&amp;positioning_strategy=center_on_screen&amp;width=950" xr:uid="{00000000-0004-0000-0000-00000C000000}"/>
    <hyperlink ref="J5" r:id="rId11" display="https://my.apps.factset.com/viewer/?_app_id=central_doc_viewer&amp;_dd2=%26f%3Dsld%26c%3Dtrue%26os%3D112795%26oe%3D112804&amp;_doc_docfn=U2FsdGVkX18oTCejCtsx5mFjeda37Meuuxsp7gQXH1307v/KpzylfEsff0Yu64ZJrfJMuJqss+YPdQA/4e7Z0Nn24AYVHTkGksc7VUg39+s=&amp;center_on_screen=true&amp;float_window=true&amp;height=800&amp;positioning_strategy=center_on_screen&amp;width=950" xr:uid="{00000000-0004-0000-0000-00000D000000}"/>
    <hyperlink ref="K5" r:id="rId12" display="https://my.apps.factset.com/viewer/?_app_id=central_doc_viewer&amp;_dd2=%26f%3Dsld%26c%3Dtrue%26os%3D91637%26oe%3D91644&amp;_doc_docfn=U2FsdGVkX18MvTcNBJ1tuygoIrRF29ZxgwHnIGOuQedw5oqEnHsAyPo8TX5IrbYs8Ci3FX+1QmSgb+QBeXJGfQ==&amp;center_on_screen=true&amp;float_window=true&amp;height=800&amp;positioning_strategy=center_on_screen&amp;width=950" xr:uid="{00000000-0004-0000-0000-00000E000000}"/>
    <hyperlink ref="M5" r:id="rId13" display="https://my.apps.factset.com/viewer/?_app_id=central_doc_viewer&amp;_dd2=%26f%3Dsld%26c%3Dtrue%26os%3D102991%26oe%3D103000&amp;_doc_docfn=U2FsdGVkX1+np85d7LiV2J3rIIWfpqZcz3a2T/X+hjj7AcoO/mIb/rNQxuHHluLCsT2HX6AwUh7QcdxC1wG6+yKcCjjeMxRxyGoarB/1tAc=&amp;center_on_screen=true&amp;float_window=true&amp;height=800&amp;positioning_strategy=center_on_screen&amp;width=950" xr:uid="{00000000-0004-0000-0000-00000F000000}"/>
    <hyperlink ref="N5" r:id="rId14" display="https://my.apps.factset.com/viewer/?_app_id=central_doc_viewer&amp;_dd2=%26f%3Dsld%26c%3Dtrue%26os%3D112502%26oe%3D112511&amp;_doc_docfn=U2FsdGVkX1/x+Layx0gi8PSR/sTnGEqWzxAYSP5EMHltXpfKsPTlgw8dngP2EaEDX8zoxmw2RgYovfP34n9Pj1llDoO285YLmw4VhTmhSq0=&amp;center_on_screen=true&amp;float_window=true&amp;height=800&amp;positioning_strategy=center_on_screen&amp;width=950" xr:uid="{00000000-0004-0000-0000-000010000000}"/>
    <hyperlink ref="O5" r:id="rId15" display="https://my.apps.factset.com/viewer/?_app_id=central_doc_viewer&amp;_dd2=%26f%3Dsld%26c%3Dtrue%26os%3D112562%26oe%3D112571&amp;_doc_docfn=U2FsdGVkX19m7gNuG4FWB6Ikvl1Go7K9MmUHWPfCgu+aI5DX+Lj1MlySa5TsfUSB/4+zjc76XW3fBaHF2GI7GOApbC3kboCGwj/oC9onZQI=&amp;center_on_screen=true&amp;float_window=true&amp;height=800&amp;positioning_strategy=center_on_screen&amp;width=950" xr:uid="{00000000-0004-0000-0000-000011000000}"/>
    <hyperlink ref="P5" r:id="rId16" display="https://my.apps.factset.com/viewer/?_app_id=central_doc_viewer&amp;_dd2=%26f%3Dsld%26c%3Dtrue%26os%3D91120%26oe%3D91127&amp;_doc_docfn=U2FsdGVkX19JDo48igALX3ymuiBX2G1f71lY7eFUT1Wb3G+MGD4ftuvBn5TAxxoiVNNpSZ45sL6JJUGYHTtvow==&amp;center_on_screen=true&amp;float_window=true&amp;height=800&amp;positioning_strategy=center_on_screen&amp;width=950" xr:uid="{00000000-0004-0000-0000-000012000000}"/>
    <hyperlink ref="H12" r:id="rId17" display="https://my.apps.factset.com/viewer/?_app_id=central_doc_viewer&amp;_dd2=%26f%3Dsld%26c%3Dtrue%26os%3D105092%26oe%3D105098&amp;_doc_docfn=U2FsdGVkX1+0LGxnWLcIOqxAkcnd0rYr/sjr3hv4fvDyRs7zPSht/MgamIu8BWOWw0cFTIH3YQhmT3h1JHHigsXd2orDKQEkngpHZhdVSlY=&amp;center_on_screen=true&amp;float_window=true&amp;height=800&amp;positioning_strategy=center_on_screen&amp;width=950" xr:uid="{00000000-0004-0000-0000-000017000000}"/>
    <hyperlink ref="I12" r:id="rId18" display="https://my.apps.factset.com/viewer/?_app_id=central_doc_viewer&amp;_dd2=%26f%3Dsld%26c%3Dtrue%26os%3D115959%26oe%3D115965&amp;_doc_docfn=U2FsdGVkX199s3Iuz5HxmXxA+XzVR+rwH8lTkalVHJ/wvNv6lzAv5jtCmWe9p331+HuDu3dRFXCoPkluvEQjmpYcQtaMNbShNs/wU4mKiuk=&amp;center_on_screen=true&amp;float_window=true&amp;height=800&amp;positioning_strategy=center_on_screen&amp;width=950" xr:uid="{00000000-0004-0000-0000-000018000000}"/>
    <hyperlink ref="J12" r:id="rId19" display="https://my.apps.factset.com/viewer/?_app_id=central_doc_viewer&amp;_dd2=%26f%3Dsld%26c%3Dtrue%26os%3D116023%26oe%3D116029&amp;_doc_docfn=U2FsdGVkX1+nWnCPIiW5VbqqnDSVOhpynk/92ud+tTzy5JnU1YqKYMO/ZvDlXwWGwPCJTedTLmIk+syfVN84ECsWLIiyprDFvekd7rS80r4=&amp;center_on_screen=true&amp;float_window=true&amp;height=800&amp;positioning_strategy=center_on_screen&amp;width=950" xr:uid="{00000000-0004-0000-0000-000019000000}"/>
    <hyperlink ref="K12" r:id="rId20" display="https://my.apps.factset.com/viewer/?_app_id=central_doc_viewer&amp;_dd2=%26f%3Dsld%26c%3Dtrue%26os%3D93812%26oe%3D93818&amp;_doc_docfn=U2FsdGVkX18i0e+gdw2e9ceSo5MbJGSNvPdhVJr3kYSk+YdzTtcd5u6/MwwnqtdSywZ7eJc2fmIm8eBAvfuokA==&amp;center_on_screen=true&amp;float_window=true&amp;height=800&amp;positioning_strategy=center_on_screen&amp;width=950" xr:uid="{00000000-0004-0000-0000-00001A000000}"/>
    <hyperlink ref="M12" r:id="rId21" display="https://my.apps.factset.com/viewer/?_app_id=central_doc_viewer&amp;_dd2=%26f%3Dsld%26c%3Dtrue%26os%3D104863%26oe%3D104869&amp;_doc_docfn=U2FsdGVkX18XPErW7SlmR+YSiAz0X/8CAfObtu9Y89jSGsKmqayrM2bQzwtE0dpuV/6mQhL0I1ABPV9qJJA6yU7dOETgGIc6oGTN/BWYlEI=&amp;center_on_screen=true&amp;float_window=true&amp;height=800&amp;positioning_strategy=center_on_screen&amp;width=950" xr:uid="{00000000-0004-0000-0000-00001B000000}"/>
    <hyperlink ref="N12" r:id="rId22" display="https://my.apps.factset.com/viewer/?_app_id=central_doc_viewer&amp;_dd2=%26f%3Dsld%26c%3Dtrue%26os%3D115730%26oe%3D115736&amp;_doc_docfn=U2FsdGVkX1/o521nOg2u6ZNnpzV9rQlGyM84nWowCdQdPQYuwVzLVwV+iI39DeZ9DS/rCyHGQeGDpQqySlYgmvkOK1hlZzh2wi4ygCSijPg=&amp;center_on_screen=true&amp;float_window=true&amp;height=800&amp;positioning_strategy=center_on_screen&amp;width=950" xr:uid="{00000000-0004-0000-0000-00001C000000}"/>
    <hyperlink ref="O12" r:id="rId23" display="https://my.apps.factset.com/viewer/?_app_id=central_doc_viewer&amp;_dd2=%26f%3Dsld%26c%3Dtrue%26os%3D115794%26oe%3D115800&amp;_doc_docfn=U2FsdGVkX19DjnFas9QlPH39YUafcffvJ+O0iUAQyCs8UPdjSx8yfYGiwL/dfK74PFLheVPYflF5ddFn4rD21CWfJXX5pdxCdZvzTbZERAw=&amp;center_on_screen=true&amp;float_window=true&amp;height=800&amp;positioning_strategy=center_on_screen&amp;width=950" xr:uid="{00000000-0004-0000-0000-00001D000000}"/>
    <hyperlink ref="P12" r:id="rId24" display="https://my.apps.factset.com/viewer/?_app_id=central_doc_viewer&amp;_dd2=%26f%3Dsld%26c%3Dtrue%26os%3D93167%26oe%3D93173&amp;_doc_docfn=U2FsdGVkX198up59HeqOuYQ2C0jynJhCULCsqwgTEMnRsxaqPyVoywceAcpesaUnjN5TQfAXeoXEwyEs8XHwHA==&amp;center_on_screen=true&amp;float_window=true&amp;height=800&amp;positioning_strategy=center_on_screen&amp;width=950" xr:uid="{00000000-0004-0000-0000-00001E000000}"/>
    <hyperlink ref="H31" r:id="rId25" display="https://my.apps.factset.com/viewer/?_app_id=central_doc_viewer&amp;_dd2=%26f%3Dsld%26c%3Dtrue%26os%3D92427%26oe%3D92433&amp;_doc_docfn=U2FsdGVkX1/88xaGzuOEvSssOdnkANPWI5xPUU32ETDTRpXUj0+wmaCAD/3fLd1ZrzI6Q9DFDYMVpbnGig7fWFprUK/xzqyXYEYebi7bCCM=&amp;center_on_screen=true&amp;float_window=true&amp;height=800&amp;positioning_strategy=center_on_screen&amp;width=950" xr:uid="{00000000-0004-0000-0000-000021000000}"/>
    <hyperlink ref="I31" r:id="rId26" display="https://my.apps.factset.com/viewer/?_app_id=central_doc_viewer&amp;_dd2=%26f%3Dsld%26c%3Dtrue%26os%3D93723%26oe%3D93729&amp;_doc_docfn=U2FsdGVkX18sSf/O06E4GXVLnqR2sy1RwmAUJu9jEtgMnkLqdiqw/espdRSe2FQTFADZtizmWW6POlkLn3PusDFMR5pFQVDpN0hBOfHSYO4=&amp;center_on_screen=true&amp;float_window=true&amp;height=800&amp;positioning_strategy=center_on_screen&amp;width=950" xr:uid="{00000000-0004-0000-0000-000022000000}"/>
    <hyperlink ref="J31" r:id="rId27" display="https://my.apps.factset.com/viewer/?_app_id=central_doc_viewer&amp;_dd2=%26f%3Dsld%26c%3Dtrue%26os%3D93744%26oe%3D93750&amp;_doc_docfn=U2FsdGVkX1+a5uZw2jCyJgG3FPj/C4v8RA9c8/PXOI63eAU924KhP5ozchN8RLB8bIL0ZqrV13NTReTxYIPIgrkIA2AbpaHT+vlOaJ/58+g=&amp;center_on_screen=true&amp;float_window=true&amp;height=800&amp;positioning_strategy=center_on_screen&amp;width=950" xr:uid="{00000000-0004-0000-0000-000023000000}"/>
    <hyperlink ref="K31" r:id="rId28" display="https://my.apps.factset.com/viewer/?_app_id=central_doc_viewer&amp;_dd2=%26f%3Dsld%26c%3Dtrue%26os%3D105813%26oe%3D105819&amp;_doc_docfn=U2FsdGVkX18p2g0Epmp2Zi0HweJhq2XZsugJLrL2UauEYl8CyZDNePRsnY3FvDdMaaBjp4YsxVxAgHYHIZp2KQ==&amp;center_on_screen=true&amp;float_window=true&amp;height=800&amp;positioning_strategy=center_on_screen&amp;width=950" xr:uid="{00000000-0004-0000-0000-000024000000}"/>
    <hyperlink ref="M31" r:id="rId29" display="https://my.apps.factset.com/viewer/?_app_id=central_doc_viewer&amp;_dd2=%26f%3Dsld%26c%3Dtrue%26os%3D92223%26oe%3D92229&amp;_doc_docfn=U2FsdGVkX1+7XSdecldtFlSLz8PekbmXr7sacDHcOywGKsr434wov2EEMY3fF48/9bhkvxjt+mjbWchZqXO5vMmMdlbvGGpCN0yuuggNKAM=&amp;center_on_screen=true&amp;float_window=true&amp;height=800&amp;positioning_strategy=center_on_screen&amp;width=950" xr:uid="{00000000-0004-0000-0000-000025000000}"/>
    <hyperlink ref="N31" r:id="rId30" display="https://my.apps.factset.com/viewer/?_app_id=central_doc_viewer&amp;_dd2=%26f%3Dsld%26c%3Dtrue%26os%3D93519%26oe%3D93525&amp;_doc_docfn=U2FsdGVkX19Z9eHy7NIcfYecMTNUlegLt9AfTtzEJhV00KK5PbRGhVxWk90BJiFxyQLEt/MrT0ts33ZNzS5W/5XkOeW3mY+HzMdku3k2IWk=&amp;center_on_screen=true&amp;float_window=true&amp;height=800&amp;positioning_strategy=center_on_screen&amp;width=950" xr:uid="{00000000-0004-0000-0000-000026000000}"/>
    <hyperlink ref="O31" r:id="rId31" display="https://my.apps.factset.com/viewer/?_app_id=central_doc_viewer&amp;_dd2=%26f%3Dsld%26c%3Dtrue%26os%3D93540%26oe%3D93546&amp;_doc_docfn=U2FsdGVkX18S+FWI+vzU/UZG66S65MpeNHidQuz/ko+jJUeiA4DI+jeQUR6K96fnY+LpwuIg5PMYdIOEnbf5rTgxPdEx4xIk4C3z4FHrOnQ=&amp;center_on_screen=true&amp;float_window=true&amp;height=800&amp;positioning_strategy=center_on_screen&amp;width=950" xr:uid="{00000000-0004-0000-0000-000027000000}"/>
    <hyperlink ref="P31" r:id="rId32" display="https://my.apps.factset.com/viewer/?_app_id=central_doc_viewer&amp;_dd2=%26f%3Dsld%26c%3Dtrue%26os%3D105168%26oe%3D105174&amp;_doc_docfn=U2FsdGVkX1/CC/5FQcd/WjVmfCeDu6FkTu3e2ipzafPCnWz8BYTS0xxMbrjXg5faZW7KkCXg7FQs608FcgXxsA==&amp;center_on_screen=true&amp;float_window=true&amp;height=800&amp;positioning_strategy=center_on_screen&amp;width=950" xr:uid="{00000000-0004-0000-0000-000028000000}"/>
    <hyperlink ref="H19" r:id="rId33" display="https://my.apps.factset.com/viewer/?_app_id=central_doc_viewer&amp;_dd2=%26f%3Dsld%26c%3Dtrue%26os%3D104066%26oe%3D104072&amp;_doc_docfn=U2FsdGVkX18Cf4LCTFHS6JgoOUwcBkGurdsN4aFu/snKIn08iOQzGJ6eYeYi9atRcBO0N28pnX+9BmYTG/d1ObCbhnrSLl08Vxv6tx7qkyk=&amp;center_on_screen=true&amp;float_window=true&amp;height=800&amp;positioning_strategy=center_on_screen&amp;width=950" xr:uid="{00000000-0004-0000-0000-00002B000000}"/>
    <hyperlink ref="I19" r:id="rId34" display="https://my.apps.factset.com/viewer/?_app_id=central_doc_viewer&amp;_dd2=%26f%3Dsld%26c%3Dtrue%26os%3D114177%26oe%3D114183&amp;_doc_docfn=U2FsdGVkX1/j0qmV+4uJ4CU9jG+9569nQ5oczLBn5mSoLKLkEAoIEE+pNUNwYCxfoEUxCjJiEmCqAWhTGq3Qdp7a+KQZpnfBGxm4nD2bIdU=&amp;center_on_screen=true&amp;float_window=true&amp;height=800&amp;positioning_strategy=center_on_screen&amp;width=950" xr:uid="{00000000-0004-0000-0000-00002C000000}"/>
    <hyperlink ref="J19" r:id="rId35" display="https://my.apps.factset.com/viewer/?_app_id=central_doc_viewer&amp;_dd2=%26f%3Dsld%26c%3Dtrue%26os%3D114237%26oe%3D114243&amp;_doc_docfn=U2FsdGVkX18MKfMD79/hHVT08JCXC4Jdu2SB6hl8y4oNk/RoppLQEKT5dNYmbNmtN6hXbCzX/RWL0M7cZOmkMSYOqAwRN8JVvj2SfTngcLs=&amp;center_on_screen=true&amp;float_window=true&amp;height=800&amp;positioning_strategy=center_on_screen&amp;width=950" xr:uid="{00000000-0004-0000-0000-00002D000000}"/>
    <hyperlink ref="K19" r:id="rId36" display="https://my.apps.factset.com/viewer/?_app_id=central_doc_viewer&amp;_dd2=%26f%3Dsld%26c%3Dtrue%26os%3D99221%26oe%3D99227&amp;_doc_docfn=U2FsdGVkX19OJ7aNZufK9lJ7duHIDV7SyWEL+2pCZms0Ylgunrt6lF6B5fO2+Jd6Scy3Bl0OEFqULk4WD4KPyA==&amp;center_on_screen=true&amp;float_window=true&amp;height=800&amp;positioning_strategy=center_on_screen&amp;width=950" xr:uid="{00000000-0004-0000-0000-00002E000000}"/>
    <hyperlink ref="M19" r:id="rId37" display="https://my.apps.factset.com/viewer/?_app_id=central_doc_viewer&amp;_dd2=%26f%3Dsld%26c%3Dtrue%26os%3D103822%26oe%3D103828&amp;_doc_docfn=U2FsdGVkX1+OH1q7FaP/p9mFvV9RCAPR3GaoDgHqgnZeXOjEk0OkDB1MPZbIuqSzuy1kCCZ0BBiAy+K+QI3oGF9IGccivJ8QmBgu3LIf/as=&amp;center_on_screen=true&amp;float_window=true&amp;height=800&amp;positioning_strategy=center_on_screen&amp;width=950" xr:uid="{00000000-0004-0000-0000-00002F000000}"/>
    <hyperlink ref="N19" r:id="rId38" display="https://my.apps.factset.com/viewer/?_app_id=central_doc_viewer&amp;_dd2=%26f%3Dsld%26c%3Dtrue%26os%3D113933%26oe%3D113939&amp;_doc_docfn=U2FsdGVkX190h/A9xIZOBeamiZvavx2Xk6IIotVxaX5AFL8W6sxmmMSrAcmY39+wBsnrRQIeunxNEosIy15JGZBwkV3ypbhBb6mHQvwtlm8=&amp;center_on_screen=true&amp;float_window=true&amp;height=800&amp;positioning_strategy=center_on_screen&amp;width=950" xr:uid="{00000000-0004-0000-0000-000030000000}"/>
    <hyperlink ref="O19" r:id="rId39" display="https://my.apps.factset.com/viewer/?_app_id=central_doc_viewer&amp;_dd2=%26f%3Dsld%26c%3Dtrue%26os%3D113993%26oe%3D113999&amp;_doc_docfn=U2FsdGVkX1/hvOVsl1bkXk4Ja+eekhbFJwXErRCUYgcILxzCgWQ28p7AW1zXtsG9zpAQQUvOmMtWN1quTSa6Yq55idgpJXDKySFipZq1uJs=&amp;center_on_screen=true&amp;float_window=true&amp;height=800&amp;positioning_strategy=center_on_screen&amp;width=950" xr:uid="{00000000-0004-0000-0000-000031000000}"/>
    <hyperlink ref="P19" r:id="rId40" display="https://my.apps.factset.com/viewer/?_app_id=central_doc_viewer&amp;_dd2=%26f%3Dsld%26c%3Dtrue%26os%3D98705%26oe%3D98711&amp;_doc_docfn=U2FsdGVkX1/oabQYGdm+xqqM7QDj4zmN2T8N5JSm4CiuySDxhe7SPMQ5flqmGCABwNTnutSR8olfeM9swlehHA==&amp;center_on_screen=true&amp;float_window=true&amp;height=800&amp;positioning_strategy=center_on_screen&amp;width=950" xr:uid="{00000000-0004-0000-0000-000032000000}"/>
    <hyperlink ref="H24" r:id="rId41" display="https://my.apps.factset.com/viewer/?_app_id=central_doc_viewer&amp;_dd2=%26f%3Dsld%26c%3Dtrue%26os%3D105937%26oe%3D105945&amp;_doc_docfn=U2FsdGVkX1+AqMoOaE4yYYyt1I3XHhdgRoWlrxSLEoPw41UxxPXmXNGU4jkLh+OULdq32g/0+e/N2cyk0x6D2cTargsbc6t/GU05vMRFVN4=&amp;center_on_screen=true&amp;float_window=true&amp;height=800&amp;positioning_strategy=center_on_screen&amp;width=950" xr:uid="{00000000-0004-0000-0000-000035000000}"/>
    <hyperlink ref="I24" r:id="rId42" display="https://my.apps.factset.com/viewer/?_app_id=central_doc_viewer&amp;_dd2=%26f%3Dsld%26c%3Dtrue%26os%3D117396%26oe%3D117404&amp;_doc_docfn=U2FsdGVkX1+1+VHQvLJWKkWVvt+m3fIZbwrurzID65e3rGp0z+ekmMik9wDuJK6q74R4eH4TyFHNVzZ2HFRbDFYP4moc1Zt2QT61LlNhc68=&amp;center_on_screen=true&amp;float_window=true&amp;height=800&amp;positioning_strategy=center_on_screen&amp;width=950" xr:uid="{00000000-0004-0000-0000-000036000000}"/>
    <hyperlink ref="J24" r:id="rId43" display="https://my.apps.factset.com/viewer/?_app_id=central_doc_viewer&amp;_dd2=%26f%3Dsld%26c%3Dtrue%26os%3D117460%26oe%3D117468&amp;_doc_docfn=U2FsdGVkX1+SwR0s7BBpK1Lsy9eQrOolKTyoA2tBYjJq3Pw7YWk5lDJHuxjGrFFEATJyzdsFoqNr9a89l3L3lbWZyKq4VLSwcYUyRkfSR0M=&amp;center_on_screen=true&amp;float_window=true&amp;height=800&amp;positioning_strategy=center_on_screen&amp;width=950" xr:uid="{00000000-0004-0000-0000-000037000000}"/>
    <hyperlink ref="K24" r:id="rId44" display="https://my.apps.factset.com/viewer/?_app_id=central_doc_viewer&amp;_dd2=%26f%3Dsld%26c%3Dtrue%26os%3D101284%26oe%3D101290&amp;_doc_docfn=U2FsdGVkX1/ofSx0TdWr/5APLMhhduCWd+SaSnwr3ShUOv0YgnrQE9ea0iJS9CPnQW0RHieadFTV/F9vTAvY6Q==&amp;center_on_screen=true&amp;float_window=true&amp;height=800&amp;positioning_strategy=center_on_screen&amp;width=950" xr:uid="{00000000-0004-0000-0000-000038000000}"/>
    <hyperlink ref="M24" r:id="rId45" display="https://my.apps.factset.com/viewer/?_app_id=central_doc_viewer&amp;_dd2=%26f%3Dsld%26c%3Dtrue%26os%3D105691%26oe%3D105699&amp;_doc_docfn=U2FsdGVkX18DOBjMX74OXq+3HQtICkt5AUYPvYwNI6lSr4PogAJKR1sSPVjXuRLCpHOn847hzkIz8Nipys3T0PXNKz0v55y1SN2NBn8ZCFE=&amp;center_on_screen=true&amp;float_window=true&amp;height=800&amp;positioning_strategy=center_on_screen&amp;width=950" xr:uid="{00000000-0004-0000-0000-000039000000}"/>
    <hyperlink ref="N24" r:id="rId46" display="https://my.apps.factset.com/viewer/?_app_id=central_doc_viewer&amp;_dd2=%26f%3Dsld%26c%3Dtrue%26os%3D117150%26oe%3D117158&amp;_doc_docfn=U2FsdGVkX18YwgFDuobyT4VJOVEpftyQCygkNJP5tloq8J5I3LaOAz75r/YX5lYeRkdnOXOtdxsSGBUQ5P6S7BsPpFk0elXNTWA/SNiGNuc=&amp;center_on_screen=true&amp;float_window=true&amp;height=800&amp;positioning_strategy=center_on_screen&amp;width=950" xr:uid="{00000000-0004-0000-0000-00003A000000}"/>
    <hyperlink ref="O24" r:id="rId47" display="https://my.apps.factset.com/viewer/?_app_id=central_doc_viewer&amp;_dd2=%26f%3Dsld%26c%3Dtrue%26os%3D117214%26oe%3D117222&amp;_doc_docfn=U2FsdGVkX1/ipMB4b5mAcxOJJ7aWIbHWAAjgqBf4+g1YJOhg5bZxgD1Kow5TuWpvSpW3r0yxnn2vvGkMRWWzkTZlDLoQF9EB+9E4hbqUo0k=&amp;center_on_screen=true&amp;float_window=true&amp;height=800&amp;positioning_strategy=center_on_screen&amp;width=950" xr:uid="{00000000-0004-0000-0000-00003B000000}"/>
    <hyperlink ref="P24" r:id="rId48" display="https://my.apps.factset.com/viewer/?_app_id=central_doc_viewer&amp;_dd2=%26f%3Dsld%26c%3Dtrue%26os%3D100708%26oe%3D100714&amp;_doc_docfn=U2FsdGVkX18pQc6b+4COYm/hEfyGFbr8k71jmH8FG9tO9W6pX+RCijF5RGJy9LHTWebJ/l6S66nvOK4Vp/wXLQ==&amp;center_on_screen=true&amp;float_window=true&amp;height=800&amp;positioning_strategy=center_on_screen&amp;width=950" xr:uid="{00000000-0004-0000-0000-00003C000000}"/>
    <hyperlink ref="H29" r:id="rId49" display="https://my.apps.factset.com/viewer/?_app_id=central_doc_viewer&amp;_dd2=%26f%3Dsld%26c%3Dtrue%26os%3D91913%26oe%3D91918&amp;_doc_docfn=U2FsdGVkX19zPeP/bt/KWeomWXFuciWvivifubs4oURtxps0eZBa89cZ2FJUrwfNMxHsPjNiBS7wK9WX9/Dj1/F7TBIQU3FeXT10r6mAjzM=&amp;center_on_screen=true&amp;float_window=true&amp;height=800&amp;positioning_strategy=center_on_screen&amp;width=950" xr:uid="{00000000-0004-0000-0000-00003F000000}"/>
    <hyperlink ref="I29" r:id="rId50" display="https://my.apps.factset.com/viewer/?_app_id=central_doc_viewer&amp;_dd2=%26f%3Dsld%26c%3Dtrue%26os%3D92781%26oe%3D92786&amp;_doc_docfn=U2FsdGVkX1+0vkrAo0hxZzVLK0p60rqqGPOkfnq8lEixSlwpD+c5WEllyPF8wT7uxTtQCHmgOugEqFv7aDWiuBW9HrE0qDzbA4TTHgNvuo8=&amp;center_on_screen=true&amp;float_window=true&amp;height=800&amp;positioning_strategy=center_on_screen&amp;width=950" xr:uid="{00000000-0004-0000-0000-000040000000}"/>
    <hyperlink ref="J29" r:id="rId51" display="https://my.apps.factset.com/viewer/?_app_id=central_doc_viewer&amp;_dd2=%26f%3Dsld%26c%3Dtrue%26os%3D92798%26oe%3D92803&amp;_doc_docfn=U2FsdGVkX19vQRxnfgxlCQ0Yx5Himug9A4L7bv84OMLufboT0ONr+TF2a2mXRMg5jb8AfwzVFTX3e043AZOkoGtqjV3KyZkPITJ8kXt9wXY=&amp;center_on_screen=true&amp;float_window=true&amp;height=800&amp;positioning_strategy=center_on_screen&amp;width=950" xr:uid="{00000000-0004-0000-0000-000041000000}"/>
    <hyperlink ref="K29" r:id="rId52" display="https://my.apps.factset.com/viewer/?_app_id=central_doc_viewer&amp;_dd2=%26f%3Dsld%26c%3Dtrue%26os%3D103494%26oe%3D103499&amp;_doc_docfn=U2FsdGVkX19bH+ruz5jhhT9Fii7F/iuusxMBMEOAB6NKZ9dMWZsN5MqJSZRWcr6uOXyDUK40++FtuljU3FzMLQ==&amp;center_on_screen=true&amp;float_window=true&amp;height=800&amp;positioning_strategy=center_on_screen&amp;width=950" xr:uid="{00000000-0004-0000-0000-000042000000}"/>
    <hyperlink ref="M29" r:id="rId53" display="https://my.apps.factset.com/viewer/?_app_id=central_doc_viewer&amp;_dd2=%26f%3Dsld%26c%3Dtrue%26os%3D91699%26oe%3D91704&amp;_doc_docfn=U2FsdGVkX18SzCyPAnq7N9HaFXqCgi7tL5ji1OmPSfcFFBxek7a5neC773aYHrx6/3Gwr1Qy3osmuE+ryUjoOOW83Njc4ezuUkEuS6NGmys=&amp;center_on_screen=true&amp;float_window=true&amp;height=800&amp;positioning_strategy=center_on_screen&amp;width=950" xr:uid="{00000000-0004-0000-0000-000043000000}"/>
    <hyperlink ref="N29" r:id="rId54" display="https://my.apps.factset.com/viewer/?_app_id=central_doc_viewer&amp;_dd2=%26f%3Dsld%26c%3Dtrue%26os%3D92567%26oe%3D92572&amp;_doc_docfn=U2FsdGVkX19fJ1X79z+PdlcQgcMvVqMy16LbMup99D9wUsUNuPk04rcMXPQuSo3hEIgL2G0r+ZcNKic6Dqrfb2G2HFlRx5BBGmFWRTlDw9c=&amp;center_on_screen=true&amp;float_window=true&amp;height=800&amp;positioning_strategy=center_on_screen&amp;width=950" xr:uid="{00000000-0004-0000-0000-000044000000}"/>
    <hyperlink ref="O29" r:id="rId55" display="https://my.apps.factset.com/viewer/?_app_id=central_doc_viewer&amp;_dd2=%26f%3Dsld%26c%3Dtrue%26os%3D92584%26oe%3D92589&amp;_doc_docfn=U2FsdGVkX1++tlG1VKbJQioW0KNwgQsvVXcNxiA79e+31ijuHqerupADqin1wUXh0oFmTW8MFkKXW9pGqeWBMF385h0yyZO1Yb+YWDQ7wsY=&amp;center_on_screen=true&amp;float_window=true&amp;height=800&amp;positioning_strategy=center_on_screen&amp;width=950" xr:uid="{00000000-0004-0000-0000-000045000000}"/>
    <hyperlink ref="P29" r:id="rId56" display="https://my.apps.factset.com/viewer/?_app_id=central_doc_viewer&amp;_dd2=%26f%3Dsld%26c%3Dtrue%26os%3D102910%26oe%3D102915&amp;_doc_docfn=U2FsdGVkX1/8vrlAlBcu5q/+teImVN2tx7HYZ1F8EzEXmSaoXGzds2Yg4rmi4tWhXG1VZHhSRPqDBAZb4aXhHQ==&amp;center_on_screen=true&amp;float_window=true&amp;height=800&amp;positioning_strategy=center_on_screen&amp;width=950" xr:uid="{00000000-0004-0000-0000-000046000000}"/>
    <hyperlink ref="H33" r:id="rId57" display="https://my.apps.factset.com/viewer/?_app_id=central_doc_viewer&amp;_dd2=%26f%3Dsld%26c%3Dtrue%26os%3D92906%26oe%3D92913&amp;_doc_docfn=U2FsdGVkX18MwJT0RFz06IxyUe0jESnkrdBgIKG934GBoKnr/zV2r1HetmBYByHMRkBYcWd1fUZB+y6G9vALbSMYKFQrNNDR18V+fN1uU+c=&amp;center_on_screen=true&amp;float_window=true&amp;height=800&amp;positioning_strategy=center_on_screen&amp;width=950" xr:uid="{00000000-0004-0000-0000-000049000000}"/>
    <hyperlink ref="I33" r:id="rId58" display="https://my.apps.factset.com/viewer/?_app_id=central_doc_viewer&amp;_dd2=%26f%3Dsld%26c%3Dtrue%26os%3D94614%26oe%3D94621&amp;_doc_docfn=U2FsdGVkX1/t1d7N6u8iqj5mjWkD5gGO4xsZEWJ89lNI8BZ2e8WZtJPh53prmiuPhqVDDTf7aUCapcLxTdpYC0BP/jxSkfInHbqgeevRqAk=&amp;center_on_screen=true&amp;float_window=true&amp;height=800&amp;positioning_strategy=center_on_screen&amp;width=950" xr:uid="{00000000-0004-0000-0000-00004A000000}"/>
    <hyperlink ref="J33" r:id="rId59" display="https://my.apps.factset.com/viewer/?_app_id=central_doc_viewer&amp;_dd2=%26f%3Dsld%26c%3Dtrue%26os%3D94635%26oe%3D94642&amp;_doc_docfn=U2FsdGVkX1/GmE6NMcvnYd1C7CS4f+kMK87U3mCRyUUnjFkFHWQrJmwdu5fMoigi1/Sww6EyZ9R6quboanj0mdEfqOwC6QmsvOfVeNYq5GQ=&amp;center_on_screen=true&amp;float_window=true&amp;height=800&amp;positioning_strategy=center_on_screen&amp;width=950" xr:uid="{00000000-0004-0000-0000-00004B000000}"/>
    <hyperlink ref="K33" r:id="rId60" display="https://my.apps.factset.com/viewer/?_app_id=central_doc_viewer&amp;_dd2=%26f%3Dsld%26c%3Dtrue%26os%3D108142%26oe%3D108149&amp;_doc_docfn=U2FsdGVkX19JE7hZYQyXsp2xE/XJlY7fWaeRdKLk58h0n2NcUdmhOFqq/PwNsCuoRcEYbK0+NekzBxvPS75pEQ==&amp;center_on_screen=true&amp;float_window=true&amp;height=800&amp;positioning_strategy=center_on_screen&amp;width=950" xr:uid="{00000000-0004-0000-0000-00004C000000}"/>
    <hyperlink ref="M33" r:id="rId61" display="https://my.apps.factset.com/viewer/?_app_id=central_doc_viewer&amp;_dd2=%26f%3Dsld%26c%3Dtrue%26os%3D92715%26oe%3D92722&amp;_doc_docfn=U2FsdGVkX1/QbdMezlJFjJmMHd/zib7kjCxniY6o4pv2KQbHJBGu+jWwdC5NzS7bJLWraLt0W1Ezw0xFzrgJFqaknNLh2csExotARDBnUio=&amp;center_on_screen=true&amp;float_window=true&amp;height=800&amp;positioning_strategy=center_on_screen&amp;width=950" xr:uid="{00000000-0004-0000-0000-00004D000000}"/>
    <hyperlink ref="N33" r:id="rId62" display="https://my.apps.factset.com/viewer/?_app_id=central_doc_viewer&amp;_dd2=%26f%3Dsld%26c%3Dtrue%26os%3D94423%26oe%3D94430&amp;_doc_docfn=U2FsdGVkX19tzTjIJSjKgJLIgOjyUJTbGTjhC+p3cSqqzo5H2FNq7iD7RE8JfX9wIk9XStaAPw+KFg4hKLDEGQd/5QOB7uE1dGekw5dUKQU=&amp;center_on_screen=true&amp;float_window=true&amp;height=800&amp;positioning_strategy=center_on_screen&amp;width=950" xr:uid="{00000000-0004-0000-0000-00004E000000}"/>
    <hyperlink ref="O33" r:id="rId63" display="https://my.apps.factset.com/viewer/?_app_id=central_doc_viewer&amp;_dd2=%26f%3Dsld%26c%3Dtrue%26os%3D94444%26oe%3D94451&amp;_doc_docfn=U2FsdGVkX1/qjEzgu1abdi6IFWouzwLQfuNRiJvcAdLot4qafF2tpCrDNKpyARccV+NBuoREhIZYyDWMvo5pucEGYMOQ2Kq51oELNMwFfxI=&amp;center_on_screen=true&amp;float_window=true&amp;height=800&amp;positioning_strategy=center_on_screen&amp;width=950" xr:uid="{00000000-0004-0000-0000-00004F000000}"/>
    <hyperlink ref="P33" r:id="rId64" display="https://my.apps.factset.com/viewer/?_app_id=central_doc_viewer&amp;_dd2=%26f%3Dsld%26c%3Dtrue%26os%3D107556%26oe%3D107563&amp;_doc_docfn=U2FsdGVkX1/y8C7PgCckM0/a+B1bdY3LBUnimeAru2sYeczWKuSpWgIuA5EatUahBepzNr4/xt+cReAxwC8SPA==&amp;center_on_screen=true&amp;float_window=true&amp;height=800&amp;positioning_strategy=center_on_screen&amp;width=950" xr:uid="{00000000-0004-0000-0000-000050000000}"/>
    <hyperlink ref="H54" r:id="rId65" display="https://my.apps.factset.com/viewer/?_app_id=central_doc_viewer&amp;_dd2=%26f%3Dsld%26c%3Dtrue%26os%3D96311%26oe%3D96318&amp;_doc_docfn=U2FsdGVkX1+JD1MekGmht5B7rnuXU2Ndvbx2l2442SewX+dwmxwL6Fjk7JCrEtaGRztar92anqJgdBcLm8o6Eglq/rHNDX4qZqZkSdftUL0=&amp;center_on_screen=true&amp;float_window=true&amp;height=800&amp;positioning_strategy=center_on_screen&amp;width=950" xr:uid="{00000000-0004-0000-0000-000053000000}"/>
    <hyperlink ref="I54" r:id="rId66" display="https://my.apps.factset.com/viewer/?_app_id=central_doc_viewer&amp;_dd2=%26f%3Dsld%26c%3Dtrue%26os%3D100625%26oe%3D100632&amp;_doc_docfn=U2FsdGVkX196TuaSFilQXSweZH3vk+QVzhwM5z8WOD2mVx0J8w98tNceymnqae3T2JOda7xoUbBtpoShVq2HHuQCt4VUJfUYq0qf4ljqApM=&amp;center_on_screen=true&amp;float_window=true&amp;height=800&amp;positioning_strategy=center_on_screen&amp;width=950" xr:uid="{00000000-0004-0000-0000-000054000000}"/>
    <hyperlink ref="J54" r:id="rId67" display="https://my.apps.factset.com/viewer/?_app_id=central_doc_viewer&amp;_dd2=%26f%3Dsld%26c%3Dtrue%26os%3D100660%26oe%3D100667&amp;_doc_docfn=U2FsdGVkX1+4bROD4RCH+MsLrp/L3LbB166gdfEiJ9qaA4jOd92HVFW22qge5Lf9srZ8ve94uAF+tHEY0EVIrtm00qRxb44p5djuBczPpGk=&amp;center_on_screen=true&amp;float_window=true&amp;height=800&amp;positioning_strategy=center_on_screen&amp;width=950" xr:uid="{00000000-0004-0000-0000-000055000000}"/>
    <hyperlink ref="K54" r:id="rId68" display="https://my.apps.factset.com/viewer/?_app_id=central_doc_viewer&amp;_dd2=%26f%3Dsld%26c%3Dtrue%26os%3D120864%26oe%3D120871&amp;_doc_docfn=U2FsdGVkX19rPn9Res0buWjpu+6yfPSvBjS/dTmr2mQJVAUOHgxK7YCLe2VorVZ1tsCsjy0ggOVQEy3QZRRrRA==&amp;center_on_screen=true&amp;float_window=true&amp;height=800&amp;positioning_strategy=center_on_screen&amp;width=950" xr:uid="{00000000-0004-0000-0000-000056000000}"/>
    <hyperlink ref="M54" r:id="rId69" display="https://my.apps.factset.com/viewer/?_app_id=central_doc_viewer&amp;_dd2=%26f%3Dsld%26c%3Dtrue%26os%3D96114%26oe%3D96121&amp;_doc_docfn=U2FsdGVkX188qI1HQi2u2VEnG4+1i51rgf/wBoRRblaiAzVnE72gH/STzSI/BIkKr9FNFbxYUMSwSgQ3uGZncgQORMsqRrByXPaKyxDLN2o=&amp;center_on_screen=true&amp;float_window=true&amp;height=800&amp;positioning_strategy=center_on_screen&amp;width=950" xr:uid="{00000000-0004-0000-0000-000057000000}"/>
    <hyperlink ref="N54" r:id="rId70" display="https://my.apps.factset.com/viewer/?_app_id=central_doc_viewer&amp;_dd2=%26f%3Dsld%26c%3Dtrue%26os%3D100428%26oe%3D100435&amp;_doc_docfn=U2FsdGVkX18V5E+I4q7qZ7dcRN/n2JuLy+Qqiyg4Jkv1mr3XtLQruJAtUgh/HQML1v8ZZGwxHKeXasy5Vu6kXffqSI1WCBSqmotM4D0nMJQ=&amp;center_on_screen=true&amp;float_window=true&amp;height=800&amp;positioning_strategy=center_on_screen&amp;width=950" xr:uid="{00000000-0004-0000-0000-000058000000}"/>
    <hyperlink ref="O54" r:id="rId71" display="https://my.apps.factset.com/viewer/?_app_id=central_doc_viewer&amp;_dd2=%26f%3Dsld%26c%3Dtrue%26os%3D100463%26oe%3D100470&amp;_doc_docfn=U2FsdGVkX1+saSqwOUMC4pFCBiJJtwDCIvDB7nfKvjZb2N8KIv2t7oMwoYOlopzRE6cuv47cpl/C/7Se85PNyYqhAKiMU28tCo2O+sqajNQ=&amp;center_on_screen=true&amp;float_window=true&amp;height=800&amp;positioning_strategy=center_on_screen&amp;width=950" xr:uid="{00000000-0004-0000-0000-000059000000}"/>
    <hyperlink ref="P54" r:id="rId72" display="https://my.apps.factset.com/viewer/?_app_id=central_doc_viewer&amp;_dd2=%26f%3Dsld%26c%3Dtrue%26os%3D120218%26oe%3D120225&amp;_doc_docfn=U2FsdGVkX19fkd1fjCvUia7c9dWcVpNP5v3acEHepVqFRKNgLyk+znIGfrpQJfPGcpsi1vi+HyZxubM+rNsdbQ==&amp;center_on_screen=true&amp;float_window=true&amp;height=800&amp;positioning_strategy=center_on_screen&amp;width=950" xr:uid="{00000000-0004-0000-0000-00005A000000}"/>
    <hyperlink ref="H36" r:id="rId73" display="https://my.apps.factset.com/viewer/?_app_id=central_doc_viewer&amp;_dd2=%26f%3Dsld%26c%3Dtrue%26os%3D93685%26oe%3D93691&amp;_doc_docfn=U2FsdGVkX19iECHYISdPuxGmaeukBMi8fsLy89pOzO9Zl1Vc4gjjLV3PXPaRdW3Lz+U82uJ1Bb4MnJEVWzlYkzD8lA3EBBZ/UzlLXnehLeI=&amp;center_on_screen=true&amp;float_window=true&amp;height=800&amp;positioning_strategy=center_on_screen&amp;width=950" xr:uid="{00000000-0004-0000-0000-00005D000000}"/>
    <hyperlink ref="I36" r:id="rId74" display="https://my.apps.factset.com/viewer/?_app_id=central_doc_viewer&amp;_dd2=%26f%3Dsld%26c%3Dtrue%26os%3D95909%26oe%3D95915&amp;_doc_docfn=U2FsdGVkX18CvwZJDfzeG8ltc2KR+9RE/cFs+evuiLQbFFpQMVp5nr2qlj0Tomj+8if1WMFAKRzMBeB4oZzroTYZvQPJuSe3pdiQNEBpa+I=&amp;center_on_screen=true&amp;float_window=true&amp;height=800&amp;positioning_strategy=center_on_screen&amp;width=950" xr:uid="{00000000-0004-0000-0000-00005E000000}"/>
    <hyperlink ref="J36" r:id="rId75" display="https://my.apps.factset.com/viewer/?_app_id=central_doc_viewer&amp;_dd2=%26f%3Dsld%26c%3Dtrue%26os%3D95930%26oe%3D95936&amp;_doc_docfn=U2FsdGVkX19I5FFGoU+wDuuso3DR3+lEP6yaWOROg7smpTXuYFz7uXO+rlZTP0xGK9DG4UABPdQ7FeOW32SXXZxbsgMAhEZITgDBhI+TBTE=&amp;center_on_screen=true&amp;float_window=true&amp;height=800&amp;positioning_strategy=center_on_screen&amp;width=950" xr:uid="{00000000-0004-0000-0000-00005F000000}"/>
    <hyperlink ref="K36" r:id="rId76" display="https://my.apps.factset.com/viewer/?_app_id=central_doc_viewer&amp;_dd2=%26f%3Dsld%26c%3Dtrue%26os%3D112173%26oe%3D112179&amp;_doc_docfn=U2FsdGVkX19dz2AvbGnnC+7JB5RvDtMOn5xNqqFf6OoP5ijvieOMRzIVurNACC0x+tS+vYBbko9FOcyF/vLIBA==&amp;center_on_screen=true&amp;float_window=true&amp;height=800&amp;positioning_strategy=center_on_screen&amp;width=950" xr:uid="{00000000-0004-0000-0000-000060000000}"/>
    <hyperlink ref="M36" r:id="rId77" display="https://my.apps.factset.com/viewer/?_app_id=central_doc_viewer&amp;_dd2=%26f%3Dsld%26c%3Dtrue%26os%3D93478%26oe%3D93484&amp;_doc_docfn=U2FsdGVkX1/K1OiClG0rJ6DK6Urp8u8+APHdJH5XTJM8pIp5hfGP+dtotuoA1/26HonTOB9kJkth7nqyLUngxo3UlFEClQ6mTxyZIAsPJj4=&amp;center_on_screen=true&amp;float_window=true&amp;height=800&amp;positioning_strategy=center_on_screen&amp;width=950" xr:uid="{00000000-0004-0000-0000-000061000000}"/>
    <hyperlink ref="N36" r:id="rId78" display="https://my.apps.factset.com/viewer/?_app_id=central_doc_viewer&amp;_dd2=%26f%3Dsld%26c%3Dtrue%26os%3D95702%26oe%3D95708&amp;_doc_docfn=U2FsdGVkX19jorI+B6U8exXLrRP1rSa+0g1oDHU+y1g+OUs5sYWgZ+RJZf19lwjacBvz3vQqj1/MdlATSMkTW5ywtIEhYDCs2uUQkr3TtIQ=&amp;center_on_screen=true&amp;float_window=true&amp;height=800&amp;positioning_strategy=center_on_screen&amp;width=950" xr:uid="{00000000-0004-0000-0000-000062000000}"/>
    <hyperlink ref="O36" r:id="rId79" display="https://my.apps.factset.com/viewer/?_app_id=central_doc_viewer&amp;_dd2=%26f%3Dsld%26c%3Dtrue%26os%3D95723%26oe%3D95729&amp;_doc_docfn=U2FsdGVkX1/2YFEni2qE+o6afwlEHHuBpi/7qF7jfbtsk1L2MFEOw0SRDmBE2CBLJCdIXUEe96XI6e8aUOfkBQPHrWcIHpYENLDAK8NVR5I=&amp;center_on_screen=true&amp;float_window=true&amp;height=800&amp;positioning_strategy=center_on_screen&amp;width=950" xr:uid="{00000000-0004-0000-0000-000063000000}"/>
    <hyperlink ref="P36" r:id="rId80" display="https://my.apps.factset.com/viewer/?_app_id=central_doc_viewer&amp;_dd2=%26f%3Dsld%26c%3Dtrue%26os%3D111597%26oe%3D111603&amp;_doc_docfn=U2FsdGVkX1+9IrO0YB044RxvIuS21v5AXrJvwhLbAx24b06lnPJ8bNk0HrCwZewp7/dM1VV64vDK2LoH1u7vpw==&amp;center_on_screen=true&amp;float_window=true&amp;height=800&amp;positioning_strategy=center_on_screen&amp;width=950" xr:uid="{00000000-0004-0000-0000-000064000000}"/>
    <hyperlink ref="H41" r:id="rId81" display="https://my.apps.factset.com/viewer/?_app_id=central_doc_viewer&amp;_dd2=%26f%3Dsld%26c%3Dtrue%26os%3D94200%26oe%3D94207&amp;_doc_docfn=U2FsdGVkX19n4MlwqiH495KVDYFZPtMd05qKzGnFFoqGF8+N1HMPlJP5fPFiumjIF7qrArEOOsPRH6y8AHpPLHDIeJXrJ6uyZ0jQQmWShnA=&amp;center_on_screen=true&amp;float_window=true&amp;height=800&amp;positioning_strategy=center_on_screen&amp;width=950" xr:uid="{00000000-0004-0000-0000-000067000000}"/>
    <hyperlink ref="I41" r:id="rId82" display="https://my.apps.factset.com/viewer/?_app_id=central_doc_viewer&amp;_dd2=%26f%3Dsld%26c%3Dtrue%26os%3D96842%26oe%3D96849&amp;_doc_docfn=U2FsdGVkX1+PufeGqzLkr/l9od0CpV12G9yQOByv5gwTxuurOR+RYTSQPetujgnDhSb49B9pnOLdpArX/MJvwHq++Q1SBhLzvcDXF3KUT64=&amp;center_on_screen=true&amp;float_window=true&amp;height=800&amp;positioning_strategy=center_on_screen&amp;width=950" xr:uid="{00000000-0004-0000-0000-000068000000}"/>
    <hyperlink ref="J41" r:id="rId83" display="https://my.apps.factset.com/viewer/?_app_id=central_doc_viewer&amp;_dd2=%26f%3Dsld%26c%3Dtrue%26os%3D96863%26oe%3D96870&amp;_doc_docfn=U2FsdGVkX18PZkHLL1hJCgavbEP+X0US+//Qz7iQQfp1dMk/QZ+UydXVaRu7JiVFW4XExgwNpEhwh0oQIMbY6OnxHf0ccbyxOwarv3X6K2U=&amp;center_on_screen=true&amp;float_window=true&amp;height=800&amp;positioning_strategy=center_on_screen&amp;width=950" xr:uid="{00000000-0004-0000-0000-000069000000}"/>
    <hyperlink ref="K41" r:id="rId84" display="https://my.apps.factset.com/viewer/?_app_id=central_doc_viewer&amp;_dd2=%26f%3Dsld%26c%3Dtrue%26os%3D114256%26oe%3D114263&amp;_doc_docfn=U2FsdGVkX1/D+QLKlXadTCM7Xxu4Am59LwoMRsVxKrbHT5VJqeCdDYn8MyHmOMJrBtmwWEv96J5IjNywKTkOcg==&amp;center_on_screen=true&amp;float_window=true&amp;height=800&amp;positioning_strategy=center_on_screen&amp;width=950" xr:uid="{00000000-0004-0000-0000-00006A000000}"/>
    <hyperlink ref="M41" r:id="rId85" display="https://my.apps.factset.com/viewer/?_app_id=central_doc_viewer&amp;_dd2=%26f%3Dsld%26c%3Dtrue%26os%3D93994%26oe%3D94001&amp;_doc_docfn=U2FsdGVkX18ra+12VunN7nn3MN/1yLy97nX/0IVo/2kIwCyawDIrntsGeq8F8m80z+VUgjVxmDveaiRp2zZ5v3yqMcGgZHfPLXxc6oTxc1Y=&amp;center_on_screen=true&amp;float_window=true&amp;height=800&amp;positioning_strategy=center_on_screen&amp;width=950" xr:uid="{00000000-0004-0000-0000-00006B000000}"/>
    <hyperlink ref="N41" r:id="rId86" display="https://my.apps.factset.com/viewer/?_app_id=central_doc_viewer&amp;_dd2=%26f%3Dsld%26c%3Dtrue%26os%3D96636%26oe%3D96643&amp;_doc_docfn=U2FsdGVkX18bqwZwBdliwejeCke7AKktPQZ/8apoYqJ9CfBgHhiiPlhTnf76WQWmGFwNfyxDdb6QaGqpwfczMVI+mSqnhHd+vKfytt/5sL4=&amp;center_on_screen=true&amp;float_window=true&amp;height=800&amp;positioning_strategy=center_on_screen&amp;width=950" xr:uid="{00000000-0004-0000-0000-00006C000000}"/>
    <hyperlink ref="O41" r:id="rId87" display="https://my.apps.factset.com/viewer/?_app_id=central_doc_viewer&amp;_dd2=%26f%3Dsld%26c%3Dtrue%26os%3D96657%26oe%3D96664&amp;_doc_docfn=U2FsdGVkX1+RWCxgDSUBR+PLP4ntfVRRbixno1X3xDngTCVXmpjhJOH88v/2QZx1pTrkk2uD87ppFht3gP4XFPmLVQaHpmP2jgSjFmYOEoA=&amp;center_on_screen=true&amp;float_window=true&amp;height=800&amp;positioning_strategy=center_on_screen&amp;width=950" xr:uid="{00000000-0004-0000-0000-00006D000000}"/>
    <hyperlink ref="P41" r:id="rId88" display="https://my.apps.factset.com/viewer/?_app_id=central_doc_viewer&amp;_dd2=%26f%3Dsld%26c%3Dtrue%26os%3D113739%26oe%3D113746&amp;_doc_docfn=U2FsdGVkX1/TjdPWg9Pc9CnuiEV1pXikzJY5DEUHHkoe8kDEgafO0AbEk0ib9hHAHUlCj51LMt/ce1ALKPFf4Q==&amp;center_on_screen=true&amp;float_window=true&amp;height=800&amp;positioning_strategy=center_on_screen&amp;width=950" xr:uid="{00000000-0004-0000-0000-00006E000000}"/>
    <hyperlink ref="K46" r:id="rId89" display="https://my.apps.factset.com/viewer/?_app_id=central_doc_viewer&amp;_dd2=%26f%3Dsld%26c%3Dtrue%26os%3D116331%26oe%3D116337&amp;_doc_docfn=U2FsdGVkX1+Bb4XbZBoNgb8VyDWkKLqhLMdca3isPK3mPOlxqW3tni0zzgyaY7zhqnah+WAG14OOCtHBkg0THg==&amp;center_on_screen=true&amp;float_window=true&amp;height=800&amp;positioning_strategy=center_on_screen&amp;width=950" xr:uid="{00000000-0004-0000-0000-00006F000000}"/>
    <hyperlink ref="P46" r:id="rId90" display="https://my.apps.factset.com/viewer/?_app_id=central_doc_viewer&amp;_dd2=%26f%3Dsld%26c%3Dtrue%26os%3D115755%26oe%3D115761&amp;_doc_docfn=U2FsdGVkX18pY/okfzjPNcjvJDO4UBEzrUMRiBo3fvdWHgxuEcmD5DHMRjJ1Z9cILixMcdWQwsIiiixfHzLT/Q==&amp;center_on_screen=true&amp;float_window=true&amp;height=800&amp;positioning_strategy=center_on_screen&amp;width=950" xr:uid="{00000000-0004-0000-0000-000070000000}"/>
    <hyperlink ref="H51" r:id="rId91" display="https://my.apps.factset.com/viewer/?_app_id=central_doc_viewer&amp;_dd2=%26f%3Dsld%26c%3Dtrue%26os%3D95267%26oe%3D95272&amp;_doc_docfn=U2FsdGVkX18G074h4uGoyq9KrrqfiyWuCk8+W6WVL4CTpAlCOnLXy7iU5pUYeXr95j4Z4O1q1WcW+MMraURbhhdH3JW78cfvl78/ZWpRm+s=&amp;center_on_screen=true&amp;float_window=true&amp;height=800&amp;positioning_strategy=center_on_screen&amp;width=950" xr:uid="{00000000-0004-0000-0000-000083000000}"/>
    <hyperlink ref="I51" r:id="rId92" display="https://my.apps.factset.com/viewer/?_app_id=central_doc_viewer&amp;_dd2=%26f%3Dsld%26c%3Dtrue%26os%3D98739%26oe%3D98744&amp;_doc_docfn=U2FsdGVkX1/BDljotapN4XHki2pV9zwOQGf0myIhWDqSo24L+p4oDWOuxYAeeprVfmn5guS9uo4x05LK+SRuNCwFS9ZVrH47D5zt1PJopeI=&amp;center_on_screen=true&amp;float_window=true&amp;height=800&amp;positioning_strategy=center_on_screen&amp;width=950" xr:uid="{00000000-0004-0000-0000-000084000000}"/>
    <hyperlink ref="J51" r:id="rId93" display="https://my.apps.factset.com/viewer/?_app_id=central_doc_viewer&amp;_dd2=%26f%3Dsld%26c%3Dtrue%26os%3D98764%26oe%3D98769&amp;_doc_docfn=U2FsdGVkX1+Kn78GxZaYUFZyjExdyoqs/Op/Vg2e+KaddM3uy2400NlNctzLJtvw7+TvXl0WzJ9PGgFdU+Z0/qgbs0/TmIVBEeWwFuRwb9A=&amp;center_on_screen=true&amp;float_window=true&amp;height=800&amp;positioning_strategy=center_on_screen&amp;width=950" xr:uid="{00000000-0004-0000-0000-000085000000}"/>
    <hyperlink ref="K51" r:id="rId94" display="https://my.apps.factset.com/viewer/?_app_id=central_doc_viewer&amp;_dd2=%26f%3Dsld%26c%3Dtrue%26os%3D118541%26oe%3D118546&amp;_doc_docfn=U2FsdGVkX1+nOv4I61wRZA1X+wHEG5qmo8Vmt3m+JgjsrjbZTY0bamaTVCimtx4UYtOU5Vn628HuGUNQ7J2pHQ==&amp;center_on_screen=true&amp;float_window=true&amp;height=800&amp;positioning_strategy=center_on_screen&amp;width=950" xr:uid="{00000000-0004-0000-0000-000086000000}"/>
    <hyperlink ref="M51" r:id="rId95" display="https://my.apps.factset.com/viewer/?_app_id=central_doc_viewer&amp;_dd2=%26f%3Dsld%26c%3Dtrue%26os%3D95061%26oe%3D95066&amp;_doc_docfn=U2FsdGVkX18CkEODcitDMes6ELxQeFc90R+cq3rSrq8+gSIcokeruvVfhAaVDh2tFuQDhVLMUyon2dDSQ6kdpNpL63uHOImGRWEWabUUtR8=&amp;center_on_screen=true&amp;float_window=true&amp;height=800&amp;positioning_strategy=center_on_screen&amp;width=950" xr:uid="{00000000-0004-0000-0000-000087000000}"/>
    <hyperlink ref="N51" r:id="rId96" display="https://my.apps.factset.com/viewer/?_app_id=central_doc_viewer&amp;_dd2=%26f%3Dsld%26c%3Dtrue%26os%3D98533%26oe%3D98538&amp;_doc_docfn=U2FsdGVkX1/5I66ChvcbZXsmkaE4Spp4gjODx1porf1y0zsgpXlZaWOZVYqg8rIrFbiTKGRN7X5y1UWcmVMI80uVaqql5y2reOO+nKrr3aE=&amp;center_on_screen=true&amp;float_window=true&amp;height=800&amp;positioning_strategy=center_on_screen&amp;width=950" xr:uid="{00000000-0004-0000-0000-000088000000}"/>
    <hyperlink ref="O51" r:id="rId97" display="https://my.apps.factset.com/viewer/?_app_id=central_doc_viewer&amp;_dd2=%26f%3Dsld%26c%3Dtrue%26os%3D98558%26oe%3D98563&amp;_doc_docfn=U2FsdGVkX19XuPKwU4OQgUVvDepJQcjwPf7ioWmgoTl8JKmZd+fEL+pljpZjncGyUt1JBdAAJyptQtuR+RgSxI4rUZJB6bBLp4b5JnHnNfw=&amp;center_on_screen=true&amp;float_window=true&amp;height=800&amp;positioning_strategy=center_on_screen&amp;width=950" xr:uid="{00000000-0004-0000-0000-000089000000}"/>
    <hyperlink ref="P51" r:id="rId98" display="https://my.apps.factset.com/viewer/?_app_id=central_doc_viewer&amp;_dd2=%26f%3Dsld%26c%3Dtrue%26os%3D117957%26oe%3D117962&amp;_doc_docfn=U2FsdGVkX1829Ahm/eePVKKIOH6zmzCDgdMxsc5bfiitUPf7pQD7pGnMQfZ3SpiLyT9RLRgCx8nW/sTOxh9+lg==&amp;center_on_screen=true&amp;float_window=true&amp;height=800&amp;positioning_strategy=center_on_screen&amp;width=950" xr:uid="{00000000-0004-0000-0000-00008A000000}"/>
    <hyperlink ref="H56" r:id="rId99" display="https://my.apps.factset.com/viewer/?_app_id=central_doc_viewer&amp;_dd2=%26f%3Dsld%26c%3Dtrue%26os%3D96814%26oe%3D96820&amp;_doc_docfn=U2FsdGVkX1+VFjefOfbbRLIgre8PguZwxYyKRkAV9qhrZJyMAWS298zHCkT1ZisfCoRQL094Op/VfVNt/59WWApF5rn2Z9RBt9Hk/18J5qY=&amp;center_on_screen=true&amp;float_window=true&amp;height=800&amp;positioning_strategy=center_on_screen&amp;width=950" xr:uid="{00000000-0004-0000-0000-00008D000000}"/>
    <hyperlink ref="I56" r:id="rId100" display="https://my.apps.factset.com/viewer/?_app_id=central_doc_viewer&amp;_dd2=%26f%3Dsld%26c%3Dtrue%26os%3D101522%26oe%3D101528&amp;_doc_docfn=U2FsdGVkX1/NTiExbWxKM+6+w/98l/w9MmkzJya5feNHr9NLeZL7P2mkRMQfgnbStHeeh8ZNeBsA99i7wl5dhzXoQVghAsQsIdFXcqZT5HE=&amp;center_on_screen=true&amp;float_window=true&amp;height=800&amp;positioning_strategy=center_on_screen&amp;width=950" xr:uid="{00000000-0004-0000-0000-00008E000000}"/>
    <hyperlink ref="J56" r:id="rId101" display="https://my.apps.factset.com/viewer/?_app_id=central_doc_viewer&amp;_dd2=%26f%3Dsld%26c%3Dtrue%26os%3D101557%26oe%3D101563&amp;_doc_docfn=U2FsdGVkX1+vsDS4TMCIANj2mXSar2C1/rjO1+iLffW8AnSDIqr85Bf7wcQtUe3me+PJpdo8ymlJi48UqjcNfG3kjSBaN5fphMUdshl9Vbw=&amp;center_on_screen=true&amp;float_window=true&amp;height=800&amp;positioning_strategy=center_on_screen&amp;width=950" xr:uid="{00000000-0004-0000-0000-00008F000000}"/>
    <hyperlink ref="K56" r:id="rId102" display="https://my.apps.factset.com/viewer/?_app_id=central_doc_viewer&amp;_dd2=%26f%3Dsld%26c%3Dtrue%26os%3D123090%26oe%3D123096&amp;_doc_docfn=U2FsdGVkX1/cTQckQNTXgoXxZCvapYGKIOb10w5FOXAWHmwIGXg1PhL2xik5+crE7RzgE4xuuBBbrwRl4X3t8w==&amp;center_on_screen=true&amp;float_window=true&amp;height=800&amp;positioning_strategy=center_on_screen&amp;width=950" xr:uid="{00000000-0004-0000-0000-000090000000}"/>
    <hyperlink ref="M56" r:id="rId103" display="https://my.apps.factset.com/viewer/?_app_id=central_doc_viewer&amp;_dd2=%26f%3Dsld%26c%3Dtrue%26os%3D96617%26oe%3D96623&amp;_doc_docfn=U2FsdGVkX18tpTQE9n2KtNNe9t8004u5LKNWxlFCarNPMCPYNnsopnOdzIZMx1QOU/ZO0/mjD9WleM0ncMg1wCgTwDGmZSijBaqSM2WXTuU=&amp;center_on_screen=true&amp;float_window=true&amp;height=800&amp;positioning_strategy=center_on_screen&amp;width=950" xr:uid="{00000000-0004-0000-0000-000091000000}"/>
    <hyperlink ref="N56" r:id="rId104" display="https://my.apps.factset.com/viewer/?_app_id=central_doc_viewer&amp;_dd2=%26f%3Dsld%26c%3Dtrue%26os%3D101325%26oe%3D101331&amp;_doc_docfn=U2FsdGVkX1+3DOU3B2FjRcxy2iBy0Pn8qkIJxuN1kTKYNsG5q4B/9pr4NzPYg27FMqPuoo04yprBoes/TWdxp71H39tKm1Y5HlODzViwBog=&amp;center_on_screen=true&amp;float_window=true&amp;height=800&amp;positioning_strategy=center_on_screen&amp;width=950" xr:uid="{00000000-0004-0000-0000-000092000000}"/>
    <hyperlink ref="O56" r:id="rId105" display="https://my.apps.factset.com/viewer/?_app_id=central_doc_viewer&amp;_dd2=%26f%3Dsld%26c%3Dtrue%26os%3D101360%26oe%3D101366&amp;_doc_docfn=U2FsdGVkX1/Ol6JnigWboM+J7ZWCX72VriAlOpFTb1LlK9iFizMQ1tVSsiXU5l72VTaD9PBUR/yfPHQbw4TS7XaCrYAbCZUQHPmPKamQDL8=&amp;center_on_screen=true&amp;float_window=true&amp;height=800&amp;positioning_strategy=center_on_screen&amp;width=950" xr:uid="{00000000-0004-0000-0000-000093000000}"/>
    <hyperlink ref="P56" r:id="rId106" display="https://my.apps.factset.com/viewer/?_app_id=central_doc_viewer&amp;_dd2=%26f%3Dsld%26c%3Dtrue%26os%3D122574%26oe%3D122580&amp;_doc_docfn=U2FsdGVkX1/Gk6Bw3vikuREViLRmJsswpFGZFFP2Xa/+0nbidHOpOEs8owyvPSFyz7YKp6VF6Ow60hQ9clUflA==&amp;center_on_screen=true&amp;float_window=true&amp;height=800&amp;positioning_strategy=center_on_screen&amp;width=950" xr:uid="{00000000-0004-0000-0000-000094000000}"/>
    <hyperlink ref="H60" r:id="rId107" display="https://my.apps.factset.com/viewer/?_app_id=central_doc_viewer&amp;_dd2=%26f%3Dsld%26c%3Dtrue%26os%3D97330%26oe%3D97337&amp;_doc_docfn=U2FsdGVkX188GKfGjP4C4ALmr6la6mhekR0/0pOZPB8mOS4woQTrIUkmt4zWiQt3fxqjtEHOXKh4BUAKjefSC7gwnn/JDr4fFQOg1WibMZY=&amp;center_on_screen=true&amp;float_window=true&amp;height=800&amp;positioning_strategy=center_on_screen&amp;width=950" xr:uid="{00000000-0004-0000-0000-000097000000}"/>
    <hyperlink ref="I60" r:id="rId108" display="https://my.apps.factset.com/viewer/?_app_id=central_doc_viewer&amp;_dd2=%26f%3Dsld%26c%3Dtrue%26os%3D102431%26oe%3D102436&amp;_doc_docfn=U2FsdGVkX18tXkYOqH80k1aCPenrNWfAQGeBlzaH9PXDXXdfUY8Kxp8K6aM6SLIUwOHC+WSrE3xy9AanPt9ynbapfmPiGl6RSqhjl3yFMsE=&amp;center_on_screen=true&amp;float_window=true&amp;height=800&amp;positioning_strategy=center_on_screen&amp;width=950" xr:uid="{00000000-0004-0000-0000-000098000000}"/>
    <hyperlink ref="J60" r:id="rId109" display="https://my.apps.factset.com/viewer/?_app_id=central_doc_viewer&amp;_dd2=%26f%3Dsld%26c%3Dtrue%26os%3D102471%26oe%3D102478&amp;_doc_docfn=U2FsdGVkX1/nDPy1go6LHXNHo7+F/Ml9xgancUI2S3nCzHcSp0Fa6i5IAxn1281aKHoqi76Oxsow8qiYsq86KZqgNdLDB8ECH/VizemzzD8=&amp;center_on_screen=true&amp;float_window=true&amp;height=800&amp;positioning_strategy=center_on_screen&amp;width=950" xr:uid="{00000000-0004-0000-0000-000099000000}"/>
    <hyperlink ref="K60" r:id="rId110" display="https://my.apps.factset.com/viewer/?_app_id=central_doc_viewer&amp;_dd2=%26f%3Dsld%26c%3Dtrue%26os%3D125167%26oe%3D125172&amp;_doc_docfn=U2FsdGVkX18is4GZnqsuFPPYMBO7wFgz0WAH33Emb790oQezihAbGmX/5+JsUvghyma9xEL0K6K9zz64jsIN/Q==&amp;center_on_screen=true&amp;float_window=true&amp;height=800&amp;positioning_strategy=center_on_screen&amp;width=950" xr:uid="{00000000-0004-0000-0000-00009A000000}"/>
    <hyperlink ref="M60" r:id="rId111" display="https://my.apps.factset.com/viewer/?_app_id=central_doc_viewer&amp;_dd2=%26f%3Dsld%26c%3Dtrue%26os%3D97130%26oe%3D97135&amp;_doc_docfn=U2FsdGVkX19sFR6SsbqJWbxMZFrfGp/HLKBPCJVDmASb31gNtmSfHZjx3drSipvK1vMblyw25AZOaf0elRLvpfV0ojMU+5rfbrWZ7gHrPI0=&amp;center_on_screen=true&amp;float_window=true&amp;height=800&amp;positioning_strategy=center_on_screen&amp;width=950" xr:uid="{00000000-0004-0000-0000-00009B000000}"/>
    <hyperlink ref="N60" r:id="rId112" display="https://my.apps.factset.com/viewer/?_app_id=central_doc_viewer&amp;_dd2=%26f%3Dsld%26c%3Dtrue%26os%3D102232%26oe%3D102237&amp;_doc_docfn=U2FsdGVkX1+A9R3J9dgS90WuY4ngeU2a5RVlMGAdGwCsmIwp2RAK8Uf3eqjEXYA90Ka3L8YggGXIxNRaO/5u+LO5Trp75jcKD4btQ5gynac=&amp;center_on_screen=true&amp;float_window=true&amp;height=800&amp;positioning_strategy=center_on_screen&amp;width=950" xr:uid="{00000000-0004-0000-0000-00009C000000}"/>
    <hyperlink ref="O60" r:id="rId113" display="https://my.apps.factset.com/viewer/?_app_id=central_doc_viewer&amp;_dd2=%26f%3Dsld%26c%3Dtrue%26os%3D102270%26oe%3D102276&amp;_doc_docfn=U2FsdGVkX18yPfBqeCO7+l5xBPn+buV3rP8jWz2aBozAsJSq6xwzmkMno/1/Nl1+XUsc7RES53vn+IVErhDxS9rQL7Wme5+Q+yvoOp/alwk=&amp;center_on_screen=true&amp;float_window=true&amp;height=800&amp;positioning_strategy=center_on_screen&amp;width=950" xr:uid="{00000000-0004-0000-0000-00009D000000}"/>
    <hyperlink ref="P60" r:id="rId114" display="https://my.apps.factset.com/viewer/?_app_id=central_doc_viewer&amp;_dd2=%26f%3Dsld%26c%3Dtrue%26os%3D124591%26oe%3D124597&amp;_doc_docfn=U2FsdGVkX18xc3Rvu00MGNB0L41AJn+vYdHD4QLKUYBfxaiWRPBJpVOiIQwAT+IQlh6v/6BqkvBDDGjObhFR6A==&amp;center_on_screen=true&amp;float_window=true&amp;height=800&amp;positioning_strategy=center_on_screen&amp;width=950" xr:uid="{00000000-0004-0000-0000-00009E000000}"/>
    <hyperlink ref="H61" r:id="rId115" display="https://my.apps.factset.com/viewer/?_app_id=central_doc_viewer&amp;_dd2=%26f%3Dsld%26c%3Dtrue%26os%3D97853%26oe%3D97860&amp;_doc_docfn=U2FsdGVkX19oRGYPip0goqUgx4C8DBz6RiZ0SdhFGxO1og+Fe7aTr3vV6xANMtJQUxhkCF9/hl3cY9900WWcGYTcmYmtYY81rl3pr1rI2jU=&amp;center_on_screen=true&amp;float_window=true&amp;height=800&amp;positioning_strategy=center_on_screen&amp;width=950" xr:uid="{00000000-0004-0000-0000-0000A1000000}"/>
    <hyperlink ref="I61" r:id="rId116" display="https://my.apps.factset.com/viewer/?_app_id=central_doc_viewer&amp;_dd2=%26f%3Dsld%26c%3Dtrue%26os%3D103352%26oe%3D103359&amp;_doc_docfn=U2FsdGVkX1+aPUg7oSAoqlF+AyE5DNyGs8x6qDL4Zk5WV9Lm5tjMW87wXmyPaXS3TscGdwhrl9JZ/7xoUKOSIruIAbppaW/S/odzXTCP4jQ=&amp;center_on_screen=true&amp;float_window=true&amp;height=800&amp;positioning_strategy=center_on_screen&amp;width=950" xr:uid="{00000000-0004-0000-0000-0000A2000000}"/>
    <hyperlink ref="J61" r:id="rId117" display="https://my.apps.factset.com/viewer/?_app_id=central_doc_viewer&amp;_dd2=%26f%3Dsld%26c%3Dtrue%26os%3D103403%26oe%3D103408&amp;_doc_docfn=U2FsdGVkX1/YnrohXbpvqriiin++cAlLC/06nc1cRSYnX5GBLGgRmzrmcIjVc22yFBhz7avSNc5GpUxNdrfUruGkxDgRqlMDinJZSHLKRn8=&amp;center_on_screen=true&amp;float_window=true&amp;height=800&amp;positioning_strategy=center_on_screen&amp;width=950" xr:uid="{00000000-0004-0000-0000-0000A3000000}"/>
    <hyperlink ref="K61" r:id="rId118" display="https://my.apps.factset.com/viewer/?_app_id=central_doc_viewer&amp;_dd2=%26f%3Dsld%26c%3Dtrue%26os%3D127369%26oe%3D127374&amp;_doc_docfn=U2FsdGVkX1/oatxrVvYvjFefkVbze3cyEShiP/GEzXQjhKnIBk+flhP3g5OEoRR4A/3z5rakAe5I/iyQh6wLQQ==&amp;center_on_screen=true&amp;float_window=true&amp;height=800&amp;positioning_strategy=center_on_screen&amp;width=950" xr:uid="{00000000-0004-0000-0000-0000A4000000}"/>
    <hyperlink ref="M61" r:id="rId119" display="https://my.apps.factset.com/viewer/?_app_id=central_doc_viewer&amp;_dd2=%26f%3Dsld%26c%3Dtrue%26os%3D97649%26oe%3D97652&amp;_doc_docfn=U2FsdGVkX1/eJwz6y64f6nnvg9nu3SHsuGJfgQTXmDMdeGnrOpq80szd/BdGSIUs61j6z48ltzZMDmocCF1RFE17RHYGKWCcxiTp1W5kJVA=&amp;center_on_screen=true&amp;float_window=true&amp;height=800&amp;positioning_strategy=center_on_screen&amp;width=950" xr:uid="{00000000-0004-0000-0000-0000A5000000}"/>
    <hyperlink ref="N61" r:id="rId120" display="https://my.apps.factset.com/viewer/?_app_id=central_doc_viewer&amp;_dd2=%26f%3Dsld%26c%3Dtrue%26os%3D103144%26oe%3D103151&amp;_doc_docfn=U2FsdGVkX190fHUe4skG1YZCroR1g0XGHpVXnqAANz9xUixdxWbfU14BieanPVV8G/4ZGUEsSeO9ahtSZovj94s96sMXxcGrV72pJJyOGqI=&amp;center_on_screen=true&amp;float_window=true&amp;height=800&amp;positioning_strategy=center_on_screen&amp;width=950" xr:uid="{00000000-0004-0000-0000-0000A6000000}"/>
    <hyperlink ref="O61" r:id="rId121" display="https://my.apps.factset.com/viewer/?_app_id=central_doc_viewer&amp;_dd2=%26f%3Dsld%26c%3Dtrue%26os%3D103195%26oe%3D103202&amp;_doc_docfn=U2FsdGVkX1/QKlyUvFX7T2kXusAxt2goMlKTLJjv4iyOhLH+7CqfDE4dLbCMcnfQo2865Y624sfWzqJsnp/cPpsHaY2P58iFoqMm1H1gSFs=&amp;center_on_screen=true&amp;float_window=true&amp;height=800&amp;positioning_strategy=center_on_screen&amp;width=950" xr:uid="{00000000-0004-0000-0000-0000A7000000}"/>
    <hyperlink ref="P61" r:id="rId122" display="https://my.apps.factset.com/viewer/?_app_id=central_doc_viewer&amp;_dd2=%26f%3Dsld%26c%3Dtrue%26os%3D126784%26oe%3D126790&amp;_doc_docfn=U2FsdGVkX19/gqlOVB3aPtLis/4rA5Y9dyvKx16DqFK3ejbBHokGrYFyUhPnw3jq1nYJFqs5taf579v8L1lDaQ==&amp;center_on_screen=true&amp;float_window=true&amp;height=800&amp;positioning_strategy=center_on_screen&amp;width=950" xr:uid="{00000000-0004-0000-0000-0000A8000000}"/>
    <hyperlink ref="H63" r:id="rId123" display="https://my.apps.factset.com/viewer/?_app_id=central_doc_viewer&amp;_dd2=%26f%3Dsld%26c%3Dtrue%26os%3D98504%26oe%3D98510&amp;_doc_docfn=U2FsdGVkX19/MOBa0bCGjUJiP+ehY/IveFZbDM2PWLnGKjXLEUc2n1eEfmEeT3wtUxXf+r7Ki+zPERNI7klSAT2gZ2LDTW1HMMfJj5guhZk=&amp;center_on_screen=true&amp;float_window=true&amp;height=800&amp;positioning_strategy=center_on_screen&amp;width=950" xr:uid="{00000000-0004-0000-0000-0000AB000000}"/>
    <hyperlink ref="I63" r:id="rId124" display="https://my.apps.factset.com/viewer/?_app_id=central_doc_viewer&amp;_dd2=%26f%3Dsld%26c%3Dtrue%26os%3D104419%26oe%3D104425&amp;_doc_docfn=U2FsdGVkX1+oBenY1vmaCC7hjWL43QHUqOE+tAojW8tbgk/Cgb4u6bvMsGfN+rV2r2fjVb8m3Wq05ns4gbyw3rilL8fMhLtsMZ7dgLPqIIU=&amp;center_on_screen=true&amp;float_window=true&amp;height=800&amp;positioning_strategy=center_on_screen&amp;width=950" xr:uid="{00000000-0004-0000-0000-0000AC000000}"/>
    <hyperlink ref="J63" r:id="rId125" display="https://my.apps.factset.com/viewer/?_app_id=central_doc_viewer&amp;_dd2=%26f%3Dsld%26c%3Dtrue%26os%3D104468%26oe%3D104474&amp;_doc_docfn=U2FsdGVkX1/z6Uhx/4lashghXQHvOv4u5JsGGGmEN197KANDQdI8vklsBnwCOcEf98OQuDiDLUDFssY7nJ/WAvAck6lRCLfb3YW4un+4LlA=&amp;center_on_screen=true&amp;float_window=true&amp;height=800&amp;positioning_strategy=center_on_screen&amp;width=950" xr:uid="{00000000-0004-0000-0000-0000AD000000}"/>
    <hyperlink ref="K63" r:id="rId126" display="https://my.apps.factset.com/viewer/?_app_id=central_doc_viewer&amp;_dd2=%26f%3Dsld%26c%3Dtrue%26os%3D129576%26oe%3D129582&amp;_doc_docfn=U2FsdGVkX18Aa3Ia0WGcGjf7Z2R8sz4cGF7+uZqAoxC2J9tuznsepdqEJonlLXTyZ1GWNS/PPUrn6ReB4WGVDg==&amp;center_on_screen=true&amp;float_window=true&amp;height=800&amp;positioning_strategy=center_on_screen&amp;width=950" xr:uid="{00000000-0004-0000-0000-0000AE000000}"/>
    <hyperlink ref="M63" r:id="rId127" display="https://my.apps.factset.com/viewer/?_app_id=central_doc_viewer&amp;_dd2=%26f%3Dsld%26c%3Dtrue%26os%3D98235%26oe%3D98241&amp;_doc_docfn=U2FsdGVkX1+rDImajN/SPTu1Bn2jGjhVQci7VD4hm0F4DkQLKHxWl4ZwkNe43B8IaDYE/mj8LcXrH49dIPWJDeIFGjSAqwmzW+t8qOrQzHs=&amp;center_on_screen=true&amp;float_window=true&amp;height=800&amp;positioning_strategy=center_on_screen&amp;width=950" xr:uid="{00000000-0004-0000-0000-0000AF000000}"/>
    <hyperlink ref="N63" r:id="rId128" display="https://my.apps.factset.com/viewer/?_app_id=central_doc_viewer&amp;_dd2=%26f%3Dsld%26c%3Dtrue%26os%3D104150%26oe%3D104156&amp;_doc_docfn=U2FsdGVkX19zH1rsFb5L3CZNaMAibcj5ZTwXYMCsAIVnGR/q5Mom84cXTUap+KJwSvG/e4ybhrCU+3ipAEI18iP53RLSNvgTt2HIGbKu24I=&amp;center_on_screen=true&amp;float_window=true&amp;height=800&amp;positioning_strategy=center_on_screen&amp;width=950" xr:uid="{00000000-0004-0000-0000-0000B0000000}"/>
    <hyperlink ref="O63" r:id="rId129" display="https://my.apps.factset.com/viewer/?_app_id=central_doc_viewer&amp;_dd2=%26f%3Dsld%26c%3Dtrue%26os%3D104199%26oe%3D104205&amp;_doc_docfn=U2FsdGVkX1+r/wLvlroVK21PamWuMtjCJ2OjU3ltoRf1XwHB3zm4qWlPKleMimxjusYJhIsqf2BhbK3kooD9OMCuuRcHNkrrxV7NH5N8Bg0=&amp;center_on_screen=true&amp;float_window=true&amp;height=800&amp;positioning_strategy=center_on_screen&amp;width=950" xr:uid="{00000000-0004-0000-0000-0000B1000000}"/>
    <hyperlink ref="P63" r:id="rId130" display="https://my.apps.factset.com/viewer/?_app_id=central_doc_viewer&amp;_dd2=%26f%3Dsld%26c%3Dtrue%26os%3D129000%26oe%3D129006&amp;_doc_docfn=U2FsdGVkX1+o00nLsFi7zbyQrgSO1C6P4a94QfBRWCAl+Kw8auP5lijqJU2Lgp03wz2RJvhl9p7zycUsN8yoDQ==&amp;center_on_screen=true&amp;float_window=true&amp;height=800&amp;positioning_strategy=center_on_screen&amp;width=950" xr:uid="{00000000-0004-0000-0000-0000B2000000}"/>
    <hyperlink ref="H65" r:id="rId131" display="https://my.apps.factset.com/viewer/?_app_id=central_doc_viewer&amp;_dd2=%26f%3Dsld%26c%3Dtrue%26os%3D99009%26oe%3D99017&amp;_doc_docfn=U2FsdGVkX1+3OmDcoaLPaULJ6OHXm0qbk9pDSfvc4rQqf797vjDyMOOA/BT6VUQOCloKd8ZObYknryQqmklQipy+zEHd0saXjAqVyDnS1aY=&amp;center_on_screen=true&amp;float_window=true&amp;height=800&amp;positioning_strategy=center_on_screen&amp;width=950" xr:uid="{00000000-0004-0000-0000-0000B5000000}"/>
    <hyperlink ref="I65" r:id="rId132" display="https://my.apps.factset.com/viewer/?_app_id=central_doc_viewer&amp;_dd2=%26f%3Dsld%26c%3Dtrue%26os%3D105461%26oe%3D105468&amp;_doc_docfn=U2FsdGVkX19sGTvKEqKAlTo2dlbY0+7Tk7T6pPRAv8pUVQ1v2Tumd1jnqEflv5KDkwGNUoWbxZSHCdF8V3yNGX5197hoSSEPtExvLiCGsU8=&amp;center_on_screen=true&amp;float_window=true&amp;height=800&amp;positioning_strategy=center_on_screen&amp;width=950" xr:uid="{00000000-0004-0000-0000-0000B6000000}"/>
    <hyperlink ref="J65" r:id="rId133" display="https://my.apps.factset.com/viewer/?_app_id=central_doc_viewer&amp;_dd2=%26f%3Dsld%26c%3Dtrue%26os%3D105518%26oe%3D105526&amp;_doc_docfn=U2FsdGVkX19o1wS5az4Lskmam8adyIbBxnmdIyr6My7Gx0q4Lc3o2DbY9AZLCD02hoFcbBPp87bmSrghj8T3VIXtU6WJgz400xML95BhUJM=&amp;center_on_screen=true&amp;float_window=true&amp;height=800&amp;positioning_strategy=center_on_screen&amp;width=950" xr:uid="{00000000-0004-0000-0000-0000B7000000}"/>
    <hyperlink ref="K65" r:id="rId134" display="https://my.apps.factset.com/viewer/?_app_id=central_doc_viewer&amp;_dd2=%26f%3Dsld%26c%3Dtrue%26os%3D131780%26oe%3D131786&amp;_doc_docfn=U2FsdGVkX1/40PPGPKhvh6XdlSSLFC1NqrNMen3Ir/iq/o2OuurnCjwcAOikVZftfl/vxvyc1b9fgKLCBncvQQ==&amp;center_on_screen=true&amp;float_window=true&amp;height=800&amp;positioning_strategy=center_on_screen&amp;width=950" xr:uid="{00000000-0004-0000-0000-0000B8000000}"/>
    <hyperlink ref="M65" r:id="rId135" display="https://my.apps.factset.com/viewer/?_app_id=central_doc_viewer&amp;_dd2=%26f%3Dsld%26c%3Dtrue%26os%3D98807%26oe%3D98814&amp;_doc_docfn=U2FsdGVkX1+V3+7dcjPYHO8+uhUd62wtOXwOr3kCPuvq9HSbLVVNWpQLHOaHNcM+HmG+QxMGSV1A/R+3kU6+iF19BhirMc9BEe0zfJitslc=&amp;center_on_screen=true&amp;float_window=true&amp;height=800&amp;positioning_strategy=center_on_screen&amp;width=950" xr:uid="{00000000-0004-0000-0000-0000B9000000}"/>
    <hyperlink ref="N65" r:id="rId136" display="https://my.apps.factset.com/viewer/?_app_id=central_doc_viewer&amp;_dd2=%26f%3Dsld%26c%3Dtrue%26os%3D105260%26oe%3D105267&amp;_doc_docfn=U2FsdGVkX19/q++cWAhonqz7fbgcDs9Qv+Atrws/Z5fr+sAYTlRrANvG3BAWaIKpQuN5hn/ebZuicHgEsxCZXJ6+cvs++7zI0K29FnvFFuo=&amp;center_on_screen=true&amp;float_window=true&amp;height=800&amp;positioning_strategy=center_on_screen&amp;width=950" xr:uid="{00000000-0004-0000-0000-0000BA000000}"/>
    <hyperlink ref="O65" r:id="rId137" display="https://my.apps.factset.com/viewer/?_app_id=central_doc_viewer&amp;_dd2=%26f%3Dsld%26c%3Dtrue%26os%3D105320%26oe%3D105323&amp;_doc_docfn=U2FsdGVkX1+v0vJp+W11IhAz8L8QFHEjkTw1jAetJPGVAxbCJo7iKZPVq1+vxTd4GnUs5Tyfloe+73tJpzgyLSyISJHo2os3hoJe+edQOJ0=&amp;center_on_screen=true&amp;float_window=true&amp;height=800&amp;positioning_strategy=center_on_screen&amp;width=950" xr:uid="{00000000-0004-0000-0000-0000BB000000}"/>
    <hyperlink ref="P65" r:id="rId138" display="https://my.apps.factset.com/viewer/?_app_id=central_doc_viewer&amp;_dd2=%26f%3Dsld%26c%3Dtrue%26os%3D131196%26oe%3D131201&amp;_doc_docfn=U2FsdGVkX19T3QuQVvFCQvD5r226yH1RNELNcL0Zt+2axBxJf97UaZPj2tJeWl52eXRlfM7Oud9yd0BTA9NTHg==&amp;center_on_screen=true&amp;float_window=true&amp;height=800&amp;positioning_strategy=center_on_screen&amp;width=950" xr:uid="{00000000-0004-0000-0000-0000BC000000}"/>
    <hyperlink ref="H67" r:id="rId139" display="https://my.apps.factset.com/viewer/?_app_id=central_doc_viewer&amp;_dd2=%26f%3Dsld%26c%3Dtrue%26os%3D99492%26oe%3D99499&amp;_doc_docfn=U2FsdGVkX1+/RTZmxOAEXH15x27R5o+ZONbbYQUhGfTQeWMwto5HzAY8bzkJnDxSs4BYBZBvnTctDK/8RTZ3PiqjeXIIoYPhjpqi4T92diw=&amp;center_on_screen=true&amp;float_window=true&amp;height=800&amp;positioning_strategy=center_on_screen&amp;width=950" xr:uid="{00000000-0004-0000-0000-0000BF000000}"/>
    <hyperlink ref="I67" r:id="rId140" display="https://my.apps.factset.com/viewer/?_app_id=central_doc_viewer&amp;_dd2=%26f%3Dsld%26c%3Dtrue%26os%3D106348%26oe%3D106356&amp;_doc_docfn=U2FsdGVkX18Xfr6+tc7WnVUOaH/t1A40Fu2cEVB9wBmejfmvZoYnQxrX4T3kYE9ihBx9tW2kex8RfTi54cOY929wlokiB8ve1gefl0uRZK8=&amp;center_on_screen=true&amp;float_window=true&amp;height=800&amp;positioning_strategy=center_on_screen&amp;width=950" xr:uid="{00000000-0004-0000-0000-0000C0000000}"/>
    <hyperlink ref="J67" r:id="rId141" display="https://my.apps.factset.com/viewer/?_app_id=central_doc_viewer&amp;_dd2=%26f%3Dsld%26c%3Dtrue%26os%3D106406%26oe%3D106414&amp;_doc_docfn=U2FsdGVkX18BBwzPL4BFBshZJ7QfApBr7cA91Ua10ptAXI8vTS8T7cToamL5nJNUS4ajIbhwj194U8VSJQpCPjtDE9vxiBGoSLqY0vVFFDI=&amp;center_on_screen=true&amp;float_window=true&amp;height=800&amp;positioning_strategy=center_on_screen&amp;width=950" xr:uid="{00000000-0004-0000-0000-0000C1000000}"/>
    <hyperlink ref="K67" r:id="rId142" display="https://my.apps.factset.com/viewer/?_app_id=central_doc_viewer&amp;_dd2=%26f%3Dsld%26c%3Dtrue%26os%3D134087%26oe%3D134093&amp;_doc_docfn=U2FsdGVkX19uexxE6yqA5CY+j4OoKjQyQdbMX78Mnl1nREjbQG0zKmejgQ8q0kSNTIR8x7OY3hPRC/GcNI7gqw==&amp;center_on_screen=true&amp;float_window=true&amp;height=800&amp;positioning_strategy=center_on_screen&amp;width=950" xr:uid="{00000000-0004-0000-0000-0000C2000000}"/>
    <hyperlink ref="M67" r:id="rId143" display="https://my.apps.factset.com/viewer/?_app_id=central_doc_viewer&amp;_dd2=%26f%3Dsld%26c%3Dtrue%26os%3D99300%26oe%3D99308&amp;_doc_docfn=U2FsdGVkX19o4NYnowmJkqff2Lc2Zq3xRrCaO7yaIIKsv9eZu1FB9y7bnX3a+hfxqQE6AxjgStvcuGZ5BDovmJXsxt704q5A4eTuCkT/jME=&amp;center_on_screen=true&amp;float_window=true&amp;height=800&amp;positioning_strategy=center_on_screen&amp;width=950" xr:uid="{00000000-0004-0000-0000-0000C3000000}"/>
    <hyperlink ref="N67" r:id="rId144" display="https://my.apps.factset.com/viewer/?_app_id=central_doc_viewer&amp;_dd2=%26f%3Dsld%26c%3Dtrue%26os%3D106155%26oe%3D106163&amp;_doc_docfn=U2FsdGVkX18WrkaLkmI7wfw0JO+u2SwwjeFMQPeH0LG2bmlIXtmp/zR1TEC5ssQkTf8DK+h22SPBuHhVzuYyN89E4I7TrJzxdMwzNddAI78=&amp;center_on_screen=true&amp;float_window=true&amp;height=800&amp;positioning_strategy=center_on_screen&amp;width=950" xr:uid="{00000000-0004-0000-0000-0000C4000000}"/>
    <hyperlink ref="O67" r:id="rId145" display="https://my.apps.factset.com/viewer/?_app_id=central_doc_viewer&amp;_dd2=%26f%3Dsld%26c%3Dtrue%26os%3D106213%26oe%3D106221&amp;_doc_docfn=U2FsdGVkX1+wIBVtCSCO4P3IaBpnFsKnEfhqziaUrpjqpc4K0wUGJDGa9A7XSSXBeRscIEOL5IywcRW0dVM4+Udi+iDRvUR4Oj53aopxXE4=&amp;center_on_screen=true&amp;float_window=true&amp;height=800&amp;positioning_strategy=center_on_screen&amp;width=950" xr:uid="{00000000-0004-0000-0000-0000C5000000}"/>
    <hyperlink ref="P67" r:id="rId146" display="https://my.apps.factset.com/viewer/?_app_id=central_doc_viewer&amp;_dd2=%26f%3Dsld%26c%3Dtrue%26os%3D133442%26oe%3D133448&amp;_doc_docfn=U2FsdGVkX1+XKMaA0IhNUdZrV8lmDgdLR8GFpkJwERhxS5mG6BBmDV2P7SVlIqYd1HhKHf4Nk/A2Vbw+FBODKQ==&amp;center_on_screen=true&amp;float_window=true&amp;height=800&amp;positioning_strategy=center_on_screen&amp;width=950" xr:uid="{00000000-0004-0000-0000-0000C6000000}"/>
    <hyperlink ref="H72" r:id="rId147" display="https://my.apps.factset.com/viewer/?_app_id=central_doc_viewer&amp;_dd2=%26f%3Dsld%26c%3Dtrue%26os%3D100794%26oe%3D100800&amp;_doc_docfn=U2FsdGVkX19Fse6hukudVAcC0EK1eoBLsHqsivdwX6mFFQ0u5SZ8XVuNcqeCw30Styv/dVGRCOcUXT1c3ukJEAVHO082ip/ic5jXBw0KIdg=&amp;center_on_screen=true&amp;float_window=true&amp;height=800&amp;positioning_strategy=center_on_screen&amp;width=950" xr:uid="{00000000-0004-0000-0000-0000D3000000}"/>
    <hyperlink ref="I72" r:id="rId148" display="https://my.apps.factset.com/viewer/?_app_id=central_doc_viewer&amp;_dd2=%26f%3Dsld%26c%3Dtrue%26os%3D108577%26oe%3D108583&amp;_doc_docfn=U2FsdGVkX1/wloBKAC0A3J3EE/8a89hzoPEImx6ga/GVU5/7w/QX+KqKtZ1hkfNOSVd18JCyI6PzkoHy/dGXRrdhlTJ3pHeBJ6Ek8R0nzUM=&amp;center_on_screen=true&amp;float_window=true&amp;height=800&amp;positioning_strategy=center_on_screen&amp;width=950" xr:uid="{00000000-0004-0000-0000-0000D4000000}"/>
    <hyperlink ref="J72" r:id="rId149" display="https://my.apps.factset.com/viewer/?_app_id=central_doc_viewer&amp;_dd2=%26f%3Dsld%26c%3Dtrue%26os%3D108637%26oe%3D108643&amp;_doc_docfn=U2FsdGVkX1+WlJixTZDmzyVr+nwCnO1WM2I5mKvxm/Iokc4SaH2f+Bm015GwHe/8wte8XmFAClZ4XZUspAqMsErQm0tl+nER4Zi8/sLbLOs=&amp;center_on_screen=true&amp;float_window=true&amp;height=800&amp;positioning_strategy=center_on_screen&amp;width=950" xr:uid="{00000000-0004-0000-0000-0000D5000000}"/>
    <hyperlink ref="K72" r:id="rId150" display="https://my.apps.factset.com/viewer/?_app_id=central_doc_viewer&amp;_dd2=%26f%3Dsld%26c%3Dtrue%26os%3D139316%26oe%3D139320&amp;_doc_docfn=U2FsdGVkX1981+MZRNT06vOp+k8zUA3Ix0/S0VDTZearJbfx9TpOGYm3WcQEkuGIs7SMwgU1Ym0+P9Qw768vaw==&amp;center_on_screen=true&amp;float_window=true&amp;height=800&amp;positioning_strategy=center_on_screen&amp;width=950" xr:uid="{00000000-0004-0000-0000-0000D6000000}"/>
    <hyperlink ref="M72" r:id="rId151" display="https://my.apps.factset.com/viewer/?_app_id=central_doc_viewer&amp;_dd2=%26f%3Dsld%26c%3Dtrue%26os%3D100589%26oe%3D100595&amp;_doc_docfn=U2FsdGVkX18UPlmY7Fe8VzpK00xai+poNZ/5AAWhL2L3CGukLsV5PDQPAKm8fGLvzaefguzvzVfdaUyOMRRNTdLRAesj9hCEkGZ0FXxJwoA=&amp;center_on_screen=true&amp;float_window=true&amp;height=800&amp;positioning_strategy=center_on_screen&amp;width=950" xr:uid="{00000000-0004-0000-0000-0000D7000000}"/>
    <hyperlink ref="N72" r:id="rId152" display="https://my.apps.factset.com/viewer/?_app_id=central_doc_viewer&amp;_dd2=%26f%3Dsld%26c%3Dtrue%26os%3D108372%26oe%3D108378&amp;_doc_docfn=U2FsdGVkX1+y27EjRSjEcF8Emjysn9ypAzmCM0nbt3fholjDQHi7SGFfSXJ7Q0LfGQvXwOUOmM9ze9KJ7c/lpQ9ymE3AfW1gZrp4mI/uWgw=&amp;center_on_screen=true&amp;float_window=true&amp;height=800&amp;positioning_strategy=center_on_screen&amp;width=950" xr:uid="{00000000-0004-0000-0000-0000D8000000}"/>
    <hyperlink ref="O72" r:id="rId153" display="https://my.apps.factset.com/viewer/?_app_id=central_doc_viewer&amp;_dd2=%26f%3Dsld%26c%3Dtrue%26os%3D108432%26oe%3D108438&amp;_doc_docfn=U2FsdGVkX1+pIhxMN2JRJpvukKDu6eqbj+IiTfmGxaRX9Eh9N+RKMEMz/O6stTClpgu1nzH9T607nWxAOY+xptKU0+h8ANGpCJfpyaIuybs=&amp;center_on_screen=true&amp;float_window=true&amp;height=800&amp;positioning_strategy=center_on_screen&amp;width=950" xr:uid="{00000000-0004-0000-0000-0000D9000000}"/>
    <hyperlink ref="P72" r:id="rId154" display="https://my.apps.factset.com/viewer/?_app_id=central_doc_viewer&amp;_dd2=%26f%3Dsld%26c%3Dtrue%26os%3D138802%26oe%3D138806&amp;_doc_docfn=U2FsdGVkX18hnTOuVbjzgefx6frOZN8as7EPHmoT73gWBlnuNiRPMQAPrYJri3J96op5xlJtFr47zDDPbgV/YA==&amp;center_on_screen=true&amp;float_window=true&amp;height=800&amp;positioning_strategy=center_on_screen&amp;width=950" xr:uid="{00000000-0004-0000-0000-0000DA000000}"/>
    <hyperlink ref="H76" r:id="rId155" display="https://my.apps.factset.com/viewer/?_app_id=central_doc_viewer&amp;_dd2=%26f%3Dsld%26c%3Dtrue%26os%3D102185%26oe%3D102192&amp;_doc_docfn=U2FsdGVkX18L6Q0BYbBQ8Xk34erXijgp3VRCH73RFr3Pcmtf7VuINMzd2zvu7uKvNQy6ChBlS+5oRnLs9XKJfGF4jHFtB8X6O8V32hCF7NI=&amp;center_on_screen=true&amp;float_window=true&amp;height=800&amp;positioning_strategy=center_on_screen&amp;width=950" xr:uid="{00000000-0004-0000-0000-0000E7000000}"/>
    <hyperlink ref="I76" r:id="rId156" display="https://my.apps.factset.com/viewer/?_app_id=central_doc_viewer&amp;_dd2=%26f%3Dsld%26c%3Dtrue%26os%3D110968%26oe%3D110975&amp;_doc_docfn=U2FsdGVkX1+cMmRCT0nqfP2VOGe8PsK4be1fqXmfEdIEUfOai7rMbK68QsO2biYZxXD6eeUFJ0/4oCX/pHgHoP656S7YsnrFRxIcZOeKmGc=&amp;center_on_screen=true&amp;float_window=true&amp;height=800&amp;positioning_strategy=center_on_screen&amp;width=950" xr:uid="{00000000-0004-0000-0000-0000E8000000}"/>
    <hyperlink ref="J76" r:id="rId157" display="https://my.apps.factset.com/viewer/?_app_id=central_doc_viewer&amp;_dd2=%26f%3Dsld%26c%3Dtrue%26os%3D111028%26oe%3D111035&amp;_doc_docfn=U2FsdGVkX1//JcDCPX5TQvRVyftwoTkI0FNmvc8xov3FLoYRbsYXpqL8BYtGHxS/N+AJHZS+5KPjpG/r7oF5A/5H9p29WGA66TlKqTdBmx4=&amp;center_on_screen=true&amp;float_window=true&amp;height=800&amp;positioning_strategy=center_on_screen&amp;width=950" xr:uid="{00000000-0004-0000-0000-0000E9000000}"/>
    <hyperlink ref="K76" r:id="rId158" display="https://my.apps.factset.com/viewer/?_app_id=central_doc_viewer&amp;_dd2=%26f%3Dsld%26c%3Dtrue%26os%3D144309%26oe%3D144316&amp;_doc_docfn=U2FsdGVkX1/geWv2p/AJS4DYEIvkgXEJ2Rqoxl9tuaqx3W6MJDB1caZjP0yqLtjGn4BX/2B5N0eSHv3caJATqg==&amp;center_on_screen=true&amp;float_window=true&amp;height=800&amp;positioning_strategy=center_on_screen&amp;width=950" xr:uid="{00000000-0004-0000-0000-0000EA000000}"/>
    <hyperlink ref="M76" r:id="rId159" display="https://my.apps.factset.com/viewer/?_app_id=central_doc_viewer&amp;_dd2=%26f%3Dsld%26c%3Dtrue%26os%3D101955%26oe%3D101962&amp;_doc_docfn=U2FsdGVkX1+wQMU1fv8qWEHgsu/1XfccgqtSzv2qW/oSMZ7tcY7sOedoi8O3K2xebXKlL5EAwDXif50Q17GJn6qt2zbb4cYTifeWK/Ug2lo=&amp;center_on_screen=true&amp;float_window=true&amp;height=800&amp;positioning_strategy=center_on_screen&amp;width=950" xr:uid="{00000000-0004-0000-0000-0000EB000000}"/>
    <hyperlink ref="N76" r:id="rId160" display="https://my.apps.factset.com/viewer/?_app_id=central_doc_viewer&amp;_dd2=%26f%3Dsld%26c%3Dtrue%26os%3D110738%26oe%3D110745&amp;_doc_docfn=U2FsdGVkX1/iOKJMbKaOWgbxOdLRlCEsiVcjiTb3Wm+1UggRv/VJCZzc6SZb1j8qCnTYj7xzFLylFNr5GSZbdNgcsriYLmx+V3oPS05EkF0=&amp;center_on_screen=true&amp;float_window=true&amp;height=800&amp;positioning_strategy=center_on_screen&amp;width=950" xr:uid="{00000000-0004-0000-0000-0000EC000000}"/>
    <hyperlink ref="O76" r:id="rId161" display="https://my.apps.factset.com/viewer/?_app_id=central_doc_viewer&amp;_dd2=%26f%3Dsld%26c%3Dtrue%26os%3D110798%26oe%3D110805&amp;_doc_docfn=U2FsdGVkX18vvjWb7FAhDwJ1A5nRd4iTRxd5KAJbOGsdj28yp3mtEb1Y9O858fywjLMGYpvbBQevjCuu7jQLAOXHyv39Hioze1qNQ7d60hU=&amp;center_on_screen=true&amp;float_window=true&amp;height=800&amp;positioning_strategy=center_on_screen&amp;width=950" xr:uid="{00000000-0004-0000-0000-0000ED000000}"/>
    <hyperlink ref="P76" r:id="rId162" display="https://my.apps.factset.com/viewer/?_app_id=central_doc_viewer&amp;_dd2=%26f%3Dsld%26c%3Dtrue%26os%3D143732%26oe%3D143739&amp;_doc_docfn=U2FsdGVkX19QikGbsrY9YPrQRzXAvJA60uBTz6y05eSNG3yGXSb5D8/aT+30N8qlEwcXhWwSrdYMQr2NpKiNsQ==&amp;center_on_screen=true&amp;float_window=true&amp;height=800&amp;positioning_strategy=center_on_screen&amp;width=950" xr:uid="{00000000-0004-0000-0000-0000EE000000}"/>
    <hyperlink ref="Q16" r:id="rId163" display="https://my.apps.factset.com/viewer/?_app_id=central_doc_viewer&amp;_dd2=%26f%3Dsld%26c%3Dtrue%26os%3D110381%26oe%3D110392&amp;_doc_docfn=U2FsdGVkX1/+/zpLQvbsZ9G3fICjcNUA+0MM3TmQwX0ln6qYbZDfk9Dyvjg6Pr50ioVlbAFBLGTKs9MckyVRRUBv1jOupNp3Wy/jjCTcJlM=&amp;center_on_screen=true&amp;float_window=true&amp;height=800&amp;positioning_strategy=center_on_screen&amp;width=950" xr:uid="{5632DD71-B342-418C-9CD7-BC783A160826}"/>
    <hyperlink ref="Q5" r:id="rId164" display="https://my.apps.factset.com/viewer/?_app_id=central_doc_viewer&amp;_dd2=%26f%3Dsld%26c%3Dtrue%26os%3D126417%26oe%3D126428&amp;_doc_docfn=U2FsdGVkX198n0YHqqWci/+zFLuQJk4jx3cDc83VcPLhL8796s8oyUsNhZf+kj9wvqAyXHvTrxRKO8AuTsZpOTiIg4tHYYztb7dLCUSBztY=&amp;center_on_screen=true&amp;float_window=true&amp;height=800&amp;positioning_strategy=center_on_screen&amp;width=950" xr:uid="{48EED782-5522-4063-A2F0-1A519B6A048B}"/>
    <hyperlink ref="Q12" r:id="rId165" display="https://my.apps.factset.com/viewer/?_app_id=central_doc_viewer&amp;_dd2=%26f%3Dsld%26c%3Dtrue%26os%3D128978%26oe%3D128984&amp;_doc_docfn=U2FsdGVkX1+s0G1wtMaFUD6+imA78ISx62MpTA6nMiKFJK8qMqe7IAVKEyWI6FKx/PSf1VTMDeN2JDa6+jvoWL0aLW8lwxXp3GmyK+/4wjc=&amp;center_on_screen=true&amp;float_window=true&amp;height=800&amp;positioning_strategy=center_on_screen&amp;width=950" xr:uid="{22583FF8-C987-4D41-9B37-2F85499678F0}"/>
    <hyperlink ref="Q31" r:id="rId166" display="https://my.apps.factset.com/viewer/?_app_id=central_doc_viewer&amp;_dd2=%26f%3Dsld%26c%3Dtrue%26os%3D112252%26oe%3D112259&amp;_doc_docfn=U2FsdGVkX1+ZY2j2+xNLLNOT1OtEhcCnsA6y2/1U6M2dhyKEIJ+ZybeLuN0Eee+ImCT5SvvqFgyta4sVkS/SulZToK27cImPfcev+c9L/Ao=&amp;center_on_screen=true&amp;float_window=true&amp;height=800&amp;positioning_strategy=center_on_screen&amp;width=950" xr:uid="{97A3EF80-AF79-43BF-A6B1-701886E9F614}"/>
    <hyperlink ref="Q19" r:id="rId167" display="https://my.apps.factset.com/viewer/?_app_id=central_doc_viewer&amp;_dd2=%26f%3Dsld%26c%3Dtrue%26os%3D127554%26oe%3D127561&amp;_doc_docfn=U2FsdGVkX1//dJJRwNeruw97SgaTte00hiuvtXjv5T9jp8CIJkQTlYGGTDq0mj6PCSZFQZKwK5V/iWJLbKegxD1BGgcJTaTN6+04EsrErdA=&amp;center_on_screen=true&amp;float_window=true&amp;height=800&amp;positioning_strategy=center_on_screen&amp;width=950" xr:uid="{DEA73E18-AA08-4DB0-9FC1-5C009079939A}"/>
    <hyperlink ref="Q24" r:id="rId168" display="https://my.apps.factset.com/viewer/?_app_id=central_doc_viewer&amp;_dd2=%26f%3Dsld%26c%3Dtrue%26os%3D130102%26oe%3D130110&amp;_doc_docfn=U2FsdGVkX1+ZmT01bjw8XmLXN6+o5C8A3THpJn7Q33LG5TpekB+4fLam8zRTF3Yg7gO/AaXg5UoMqV8FqT6HS5rlbUm3NOuWxLptuy5wwWw=&amp;center_on_screen=true&amp;float_window=true&amp;height=800&amp;positioning_strategy=center_on_screen&amp;width=950" xr:uid="{47B896F8-E893-433E-8BFE-2A0DB8C88300}"/>
    <hyperlink ref="Q29" r:id="rId169" display="https://my.apps.factset.com/viewer/?_app_id=central_doc_viewer&amp;_dd2=%26f%3Dsld%26c%3Dtrue%26os%3D111508%26oe%3D111514&amp;_doc_docfn=U2FsdGVkX1+kPZdkzIJR59hCwSWhoDeIGaHfYCrTjG6312K4Hiuo+2vZ+mbvRaHFKFtTvBwulCaa2xoQoJwmCtMgqRsJv3g8SDSB66JXqRc=&amp;center_on_screen=true&amp;float_window=true&amp;height=800&amp;positioning_strategy=center_on_screen&amp;width=950" xr:uid="{523DB052-9BC7-4C48-85B2-4194AD3304AD}"/>
    <hyperlink ref="Q33" r:id="rId170" display="https://my.apps.factset.com/viewer/?_app_id=central_doc_viewer&amp;_dd2=%26f%3Dsld%26c%3Dtrue%26os%3D112954%26oe%3D112963&amp;_doc_docfn=U2FsdGVkX19kl4iwUQU+aUY2ZRiPBJOQ+1eVJjyMcp2ni6Wpz5/WJ9L39bB0yWwOTOg4l9Qs1rhzhu2VWW+ddmVPIIhUqGG/9c6GcF5VHbM=&amp;center_on_screen=true&amp;float_window=true&amp;height=800&amp;positioning_strategy=center_on_screen&amp;width=950" xr:uid="{5919C4AE-D096-4A40-B2C1-89E5D96A8F50}"/>
    <hyperlink ref="Q54" r:id="rId171" display="https://my.apps.factset.com/viewer/?_app_id=central_doc_viewer&amp;_dd2=%26f%3Dsld%26c%3Dtrue%26os%3D116918%26oe%3D116927&amp;_doc_docfn=U2FsdGVkX1/8jyPXPP5krKSPAcIPwiEf/XlPQHRGODAFqt6wyAQ5S0wbPA68FsR2TsgBxq9sQFft3J6w0fShioiO5ZGpOLsOdPpZwSaPR0Y=&amp;center_on_screen=true&amp;float_window=true&amp;height=800&amp;positioning_strategy=center_on_screen&amp;width=950" xr:uid="{2CE3B854-2627-4539-9154-B1AFE2CD2EE9}"/>
    <hyperlink ref="Q36" r:id="rId172" display="https://my.apps.factset.com/viewer/?_app_id=central_doc_viewer&amp;_dd2=%26f%3Dsld%26c%3Dtrue%26os%3D113978%26oe%3D113985&amp;_doc_docfn=U2FsdGVkX19aDQfOizDFqKBBZuENPo3Jf33npy9Fh1itVqKT453SA7lg+pt3hzNGyYxxxcpbkyDBdw6SmQkleMl1Vi4dQQ9C4E9zrDH5GoE=&amp;center_on_screen=true&amp;float_window=true&amp;height=800&amp;positioning_strategy=center_on_screen&amp;width=950" xr:uid="{A682488C-CB98-41BE-9A9E-AB64FC4ADA93}"/>
    <hyperlink ref="Q41" r:id="rId173" display="https://my.apps.factset.com/viewer/?_app_id=central_doc_viewer&amp;_dd2=%26f%3Dsld%26c%3Dtrue%26os%3D114706%26oe%3D114713&amp;_doc_docfn=U2FsdGVkX19Yi+5kBAo+OFDwzqP5mr4Pxcqgz+NAsQomBWQvUurslBaPPiWnvELMkWFbNnJgPArfwjW7jPCinjizW8Ajhx/j8GWEdfYDNt8=&amp;center_on_screen=true&amp;float_window=true&amp;height=800&amp;positioning_strategy=center_on_screen&amp;width=950" xr:uid="{3F787F7F-B987-4041-A54F-1CE09B20B7E9}"/>
    <hyperlink ref="Q46" r:id="rId174" display="https://my.apps.factset.com/viewer/?_app_id=central_doc_viewer&amp;_dd2=%26f%3Dsld%26c%3Dtrue%26os%3D115440%26oe%3D115447&amp;_doc_docfn=U2FsdGVkX18nBEnKbzufJzDyU+YtXDgsGR+wlYvMtNNBkid1F34DkgulieNpv1CJEtHrE8YXw6MbarQeUOcdlKB7ucJ06++Rkz8+5ZW8svY=&amp;center_on_screen=true&amp;float_window=true&amp;height=800&amp;positioning_strategy=center_on_screen&amp;width=950" xr:uid="{2F1B5F64-A708-4189-AFCE-BD5B7D4052AC}"/>
    <hyperlink ref="Q51" r:id="rId175" display="https://my.apps.factset.com/viewer/?_app_id=central_doc_viewer&amp;_dd2=%26f%3Dsld%26c%3Dtrue%26os%3D116195%26oe%3D116201&amp;_doc_docfn=U2FsdGVkX19oLSSaifve/N1OnY/rpjba9+46OyBFyn4YP6DYpxo013bP2UYIYJYvrspft1W+vmEGPPYw5Me73u64NQt25kon+19c9uUmsmo=&amp;center_on_screen=true&amp;float_window=true&amp;height=800&amp;positioning_strategy=center_on_screen&amp;width=950" xr:uid="{83E3CBA0-1907-413D-9C48-3DB19CAB3CDA}"/>
    <hyperlink ref="Q56" r:id="rId176" display="https://my.apps.factset.com/viewer/?_app_id=central_doc_viewer&amp;_dd2=%26f%3Dsld%26c%3Dtrue%26os%3D117621%26oe%3D117628&amp;_doc_docfn=U2FsdGVkX1/fHgTDeKOgw0BlupsB8Up6l+Ix62asL7Jcji91tK5hTLnIS9fnhgL2vU4vBLZzF5gwFuwTW9Qq0h8rEQWUcg9XkbzXE5ahEAk=&amp;center_on_screen=true&amp;float_window=true&amp;height=800&amp;positioning_strategy=center_on_screen&amp;width=950" xr:uid="{2DDC2117-01C5-40C9-88A7-3AA963E84EDB}"/>
    <hyperlink ref="Q60" r:id="rId177" display="https://my.apps.factset.com/viewer/?_app_id=central_doc_viewer&amp;_dd2=%26f%3Dsld%26c%3Dtrue%26os%3D118333%26oe%3D118339&amp;_doc_docfn=U2FsdGVkX1+Bo02wQjIupNYw/0A9Ik9hwsHeav3SpdfwO9/Vu5I1J+8jW7J7cytjvGzkvFs7MVJZB3RE3qyDu6POsa8MWz03DnsAHEzZngk=&amp;center_on_screen=true&amp;float_window=true&amp;height=800&amp;positioning_strategy=center_on_screen&amp;width=950" xr:uid="{1AC57BF5-CCF0-49BB-AFA7-EAA2F24EB1AB}"/>
    <hyperlink ref="Q61" r:id="rId178" display="https://my.apps.factset.com/viewer/?_app_id=central_doc_viewer&amp;_dd2=%26f%3Dsld%26c%3Dtrue%26os%3D119059%26oe%3D119067&amp;_doc_docfn=U2FsdGVkX1+rifeFqfbdF5RiQYyRawGaNfqh6zHHDJPhNGzJ76YIOC+SsEw1HJyAW2trdrfZLW84V6wQv28UOL/+qeQ3fpF1QLEaM3VzUpA=&amp;center_on_screen=true&amp;float_window=true&amp;height=800&amp;positioning_strategy=center_on_screen&amp;width=950" xr:uid="{A5FB7236-8539-4575-B735-C2769DF547C1}"/>
    <hyperlink ref="Q63" r:id="rId179" display="https://my.apps.factset.com/viewer/?_app_id=central_doc_viewer&amp;_dd2=%26f%3Dsld%26c%3Dtrue%26os%3D119849%26oe%3D119856&amp;_doc_docfn=U2FsdGVkX1//AXkCvh0Z+EaC+aLuRu6BvFDqrY84AMaWPC2LZs1iwzqOBZ9nE32MRg2k9sx0fjxfbfjQudeTb8zmMnmy30h3qf0Cg94avqM=&amp;center_on_screen=true&amp;float_window=true&amp;height=800&amp;positioning_strategy=center_on_screen&amp;width=950" xr:uid="{12D6B439-1718-483D-B109-187816CDBEE7}"/>
    <hyperlink ref="Q65" r:id="rId180" display="https://my.apps.factset.com/viewer/?_app_id=central_doc_viewer&amp;_dd2=%26f%3Dsld%26c%3Dtrue%26os%3D120700%26oe%3D120705&amp;_doc_docfn=U2FsdGVkX19xNkx1ec553oryi5o053QhXFpNtvGcZDqKgWbZrOhMqlw/R7qZHfx8i8nuO1QqEA+Kqzy691Dsh9GAAJR9SOHg5GxGwT7evnA=&amp;center_on_screen=true&amp;float_window=true&amp;height=800&amp;positioning_strategy=center_on_screen&amp;width=950" xr:uid="{4FF8B0F6-28ED-4C11-89BE-1A6D8951A162}"/>
    <hyperlink ref="Q67" r:id="rId181" display="https://my.apps.factset.com/viewer/?_app_id=central_doc_viewer&amp;_dd2=%26f%3Dsld%26c%3Dtrue%26os%3D121393%26oe%3D121402&amp;_doc_docfn=U2FsdGVkX1/WZaMoZiRzv22vj8RdRxWFXPu3+WrTmf3QozpIyGoQ/d4IuifatVWlEb585UvZab/N4qgCyHOjgS2jhblB1StkklI6JmiJ4hA=&amp;center_on_screen=true&amp;float_window=true&amp;height=800&amp;positioning_strategy=center_on_screen&amp;width=950" xr:uid="{50700AB8-4488-4E21-99CB-A00B7FD29079}"/>
    <hyperlink ref="Q72" r:id="rId182" display="https://my.apps.factset.com/viewer/?_app_id=central_doc_viewer&amp;_dd2=%26f%3Dsld%26c%3Dtrue%26os%3D123150%26oe%3D123156&amp;_doc_docfn=U2FsdGVkX19dI7aIZMpuA5b3Q5XZY3cnAEzjucTOz1ty2KRbbQ+x5+682D/VGDIKstVCluFhyf/lIRbaeHc+W10oQrjOATx5za172Z+Yons=&amp;center_on_screen=true&amp;float_window=true&amp;height=800&amp;positioning_strategy=center_on_screen&amp;width=950" xr:uid="{262CD15F-A675-48BF-91BA-4DDB20FFA0A4}"/>
    <hyperlink ref="Q76" r:id="rId183" display="https://my.apps.factset.com/viewer/?_app_id=central_doc_viewer&amp;_dd2=%26f%3Dsld%26c%3Dtrue%26os%3D125016%26oe%3D125023&amp;_doc_docfn=U2FsdGVkX1/YIsDEjI87Mzq46kF56s4E5bG1Eyw+yYQ2FrBZ186G64mHL7k45VkYH0zPApkQZDkiBZ4QpDZHOoro6PZx3IluQwos1809DYE=&amp;center_on_screen=true&amp;float_window=true&amp;height=800&amp;positioning_strategy=center_on_screen&amp;width=950" xr:uid="{EE2C8CF4-5BFA-42CB-B69F-3BC3FA9F6403}"/>
    <hyperlink ref="B16" r:id="rId184" display="https://my.apps.factset.com/viewer/?_app_id=central_doc_viewer&amp;_dd2=%26f%3Dsld%26c%3Dtrue%26os%3D1697562%26oe%3D1697569&amp;_doc_docfn=U2FsdGVkX1+9EyKYEeBokx1UvFcHw4sbWQi2pCScX8YjjtXYiff2/IfB6KIAuAMwvXxWs8akZOW4tLA0T3kD43JPhI4uREtp9bxZtzMGWig=&amp;center_on_screen=true&amp;float_window=true&amp;height=800&amp;positioning_strategy=center_on_screen&amp;width=950" xr:uid="{41615F97-15A4-48D1-A63D-27086CFDAD40}"/>
    <hyperlink ref="C16" r:id="rId185" display="https://my.apps.factset.com/viewer/?_app_id=central_doc_viewer&amp;_dd2=%26f%3Dsld%26c%3Dtrue%26os%3D107445%26oe%3D107452&amp;_doc_docfn=U2FsdGVkX19ha70PylXEjRJTXYNRY33coR6gQ80jCyvyLdw30BweLJpv+/lOjiuucnb2fCCPnffXkOEktuaJhl23KWuN4xOhkQboPrhRXyo=&amp;center_on_screen=true&amp;float_window=true&amp;height=800&amp;positioning_strategy=center_on_screen&amp;width=950" xr:uid="{83134538-F49D-4A3D-9DA2-DC05D931C843}"/>
    <hyperlink ref="D16" r:id="rId186" display="https://my.apps.factset.com/viewer/?_app_id=central_doc_viewer&amp;_dd2=%26f%3Dsld%26c%3Dtrue%26os%3D155205%26oe%3D155212&amp;_doc_docfn=U2FsdGVkX18cFKEnGkA+XwD/TDxs3QBbyPagqFG5mE6zyFKAkwmkAwox6JmYRL02cIypNUS6+lVR1ahiaTCU1YtRukBbRuL598QIbSOjfew=&amp;center_on_screen=true&amp;float_window=true&amp;height=800&amp;positioning_strategy=center_on_screen&amp;width=950" xr:uid="{721E1584-DD39-42C8-A647-834157563379}"/>
    <hyperlink ref="E16" r:id="rId187" display="https://my.apps.factset.com/viewer/?_app_id=central_doc_viewer&amp;_dd2=%26f%3Dsld%26c%3Dtrue%26os%3D108220%26oe%3D108229&amp;_doc_docfn=U2FsdGVkX1+p3qqrbPOmTD/keR/MpfksU4ZaJAyyZ5CzSxhj55rQcDaCc7ZWfiZK3H2QYqir1ztiEmerY590LPTUblCj9nKASONNTcxPtno=&amp;center_on_screen=true&amp;float_window=true&amp;height=800&amp;positioning_strategy=center_on_screen&amp;width=950" xr:uid="{F586BE47-61B5-476B-BB8B-DF3CEF1C033E}"/>
    <hyperlink ref="F16" r:id="rId188" display="https://my.apps.factset.com/viewer/?_app_id=central_doc_viewer&amp;_dd2=%26f%3Dsld%26c%3Dtrue%26os%3D108485%26oe%3D108492&amp;_doc_docfn=U2FsdGVkX1+4ezHBy0r7EEtrc2Pri4ZXmsGI2AV5oe2+lwVFHWh1Qi/EWoRde05Bsz0dowmmpXi4oCZg4jmKHPlJ6bwE9bLAkhuSQL05uYU=&amp;center_on_screen=true&amp;float_window=true&amp;height=800&amp;positioning_strategy=center_on_screen&amp;width=950" xr:uid="{23426194-ED59-4640-BF2F-0F42DD55DA8E}"/>
    <hyperlink ref="F5" r:id="rId189" display="https://my.apps.factset.com/viewer/?_app_id=central_doc_viewer&amp;_dd2=%26f%3Dsld%26c%3Dtrue%26os%3D125370%26oe%3D125377&amp;_doc_docfn=U2FsdGVkX1+K9kKIccZY+HCMxNkus6Gs9Tmr0pF7odz1jM+uMVfEEQvzCm+fXFFVJv16cqjhrnHVXJhBtpqidN2rdSfMAE15oWTuf1XXUP8=&amp;center_on_screen=true&amp;float_window=true&amp;height=800&amp;positioning_strategy=center_on_screen&amp;width=950" xr:uid="{4EA988FF-0382-4673-8EB1-1A3DC1895BEA}"/>
    <hyperlink ref="B12" r:id="rId190" display="https://my.apps.factset.com/viewer/?_app_id=central_doc_viewer&amp;_dd2=%26f%3Dsld%26c%3Dtrue%26os%3D1695881%26oe%3D1695887&amp;_doc_docfn=U2FsdGVkX18zev2UElyNqNfJ9jTdazyYuSnIppM24ERhGCKN3Yqt7pW9Kt/ZSl7sKPOyoMekdRD4SV+hBeu4E3pkfKM36ZmW7pbkOy1V89k=&amp;center_on_screen=true&amp;float_window=true&amp;height=800&amp;positioning_strategy=center_on_screen&amp;width=950" xr:uid="{22925F4A-E053-4B32-ABFA-A70C54C40D1A}"/>
    <hyperlink ref="C12" r:id="rId191" display="https://my.apps.factset.com/viewer/?_app_id=central_doc_viewer&amp;_dd2=%26f%3Dsld%26c%3Dtrue%26os%3D127139%26oe%3D127145&amp;_doc_docfn=U2FsdGVkX19YG1kfA71i5OehlcqoZ/EQP8oYSanBx/gK7/0fQGOqT1lBhm9W5wKMuikxDpo09tzYB5jBLAN4saSe9LCN3AvENjyTDv9XkXU=&amp;center_on_screen=true&amp;float_window=true&amp;height=800&amp;positioning_strategy=center_on_screen&amp;width=950" xr:uid="{7333F07C-5177-4933-9944-29F1063EC338}"/>
    <hyperlink ref="D12" r:id="rId192" display="https://my.apps.factset.com/viewer/?_app_id=central_doc_viewer&amp;_dd2=%26f%3Dsld%26c%3Dtrue%26os%3D176572%26oe%3D176578&amp;_doc_docfn=U2FsdGVkX1//TVA2E3T360K+5PSt7iJa4sBlwnPMzeP3EW6bb6tv/UcHBMCwLRL3vtX9Vmndnfz+RekZC68r2fSa76yTYYq/Djb0NDF54jo=&amp;center_on_screen=true&amp;float_window=true&amp;height=800&amp;positioning_strategy=center_on_screen&amp;width=950" xr:uid="{BC896CC8-B692-4EC0-8278-520E02F9CE84}"/>
    <hyperlink ref="E12" r:id="rId193" display="https://my.apps.factset.com/viewer/?_app_id=central_doc_viewer&amp;_dd2=%26f%3Dsld%26c%3Dtrue%26os%3D129082%26oe%3D129088&amp;_doc_docfn=U2FsdGVkX18F8GYdH55EFeAQjI5qKaoGHsKpwNzqhs5qbXqFHLR4KIoYjOn2wo38Ri0rGFvKI2Uih0crk34YzRo98b9jVjIlWgoWzDnbWdA=&amp;center_on_screen=true&amp;float_window=true&amp;height=800&amp;positioning_strategy=center_on_screen&amp;width=950" xr:uid="{CE8CA200-3647-41CA-82C1-49958819BDFF}"/>
    <hyperlink ref="F12" r:id="rId194" display="https://my.apps.factset.com/viewer/?_app_id=central_doc_viewer&amp;_dd2=%26f%3Dsld%26c%3Dtrue%26os%3D127916%26oe%3D127922&amp;_doc_docfn=U2FsdGVkX18LPaYPJb6z+CLwOL7FpWOX8PT1Z3tU3cbxGC1bMynUBQqJAqM02fXy+3suUD4Cj80s/zxel9f3Lah/BpXr5KHyUwIpfgSy6jo=&amp;center_on_screen=true&amp;float_window=true&amp;height=800&amp;positioning_strategy=center_on_screen&amp;width=950" xr:uid="{18CD656A-17C3-47AE-B6DB-5F0810F64350}"/>
    <hyperlink ref="B31" r:id="rId195" display="https://my.apps.factset.com/viewer/?_app_id=central_doc_viewer&amp;_dd2=%26f%3Dsld%26c%3Dtrue%26os%3D1703025%26oe%3D1703032&amp;_doc_docfn=U2FsdGVkX19Mbvm3pLypmN/6UMty70GuvvkYfsz5+OdD0fOuG/KEk75Gn4Ots+b0LndOXaajmqCy+LToLoekCc4Gi8rFDYcZ7lB1wEuGtjs=&amp;center_on_screen=true&amp;float_window=true&amp;height=800&amp;positioning_strategy=center_on_screen&amp;width=950" xr:uid="{D4181258-443B-4A9D-A967-4CA493D4B8E9}"/>
    <hyperlink ref="C31" r:id="rId196" display="https://my.apps.factset.com/viewer/?_app_id=central_doc_viewer&amp;_dd2=%26f%3Dsld%26c%3Dtrue%26os%3D109256%26oe%3D109262&amp;_doc_docfn=U2FsdGVkX19tDGc3o34PymvKnz+Xe073GhQDp8vx8lGPTb7EWzx8whiw8xlqVLqeJlDKtr9PaWeW2tZBJWeJV057cDVOo6gmp1h7fR1hy9Y=&amp;center_on_screen=true&amp;float_window=true&amp;height=800&amp;positioning_strategy=center_on_screen&amp;width=950" xr:uid="{7BA73376-573D-46E9-88C5-42321E201D6A}"/>
    <hyperlink ref="D31" r:id="rId197" display="https://my.apps.factset.com/viewer/?_app_id=central_doc_viewer&amp;_dd2=%26f%3Dsld%26c%3Dtrue%26os%3D157017%26oe%3D157024&amp;_doc_docfn=U2FsdGVkX1/+SAE+zjFUT5xhpjLiFNN+m1ux82NNwIDGIkX08cE3dYqcvFPxwLxNVLX4CrBGQdG7lOv8jg4EIIVn46LXq3UsNm5z894fTjg=&amp;center_on_screen=true&amp;float_window=true&amp;height=800&amp;positioning_strategy=center_on_screen&amp;width=950" xr:uid="{816D6D66-C1AF-4A11-B5C2-4FA030E8E796}"/>
    <hyperlink ref="E31" r:id="rId198" display="https://my.apps.factset.com/viewer/?_app_id=central_doc_viewer&amp;_dd2=%26f%3Dsld%26c%3Dtrue%26os%3D110032%26oe%3D110039&amp;_doc_docfn=U2FsdGVkX1/C5tg5Efx7RkLkGvlSO8jK7/naW/M3CK6gu2FAIW5vr6UKyc1w+yP14BuiR+CNkynNlPFwiZNhxaEep8rj51a1DwVH+NUpNaM=&amp;center_on_screen=true&amp;float_window=true&amp;height=800&amp;positioning_strategy=center_on_screen&amp;width=950" xr:uid="{66BDE8FF-53A5-49C5-89A1-1A7467C0447B}"/>
    <hyperlink ref="F31" r:id="rId199" display="https://my.apps.factset.com/viewer/?_app_id=central_doc_viewer&amp;_dd2=%26f%3Dsld%26c%3Dtrue%26os%3D110297%26oe%3D110304&amp;_doc_docfn=U2FsdGVkX18cNZh5o0LuHNtCG/illNW//vsEv6EXFiLTvsgBRbncvSizyzIH0PR2UsErCXAMFSKPp7xPj3uXhb/AWsqsWU2M30JXcLTE//0=&amp;center_on_screen=true&amp;float_window=true&amp;height=800&amp;positioning_strategy=center_on_screen&amp;width=950" xr:uid="{9BF3E2BB-4BE8-4A78-9D31-5D91C25B6B83}"/>
    <hyperlink ref="B19" r:id="rId200" display="https://my.apps.factset.com/viewer/?_app_id=central_doc_viewer&amp;_dd2=%26f%3Dsld%26c%3Dtrue%26os%3D1699864%26oe%3D1699870&amp;_doc_docfn=U2FsdGVkX18l4K8Dr+dzRIvt6trc5XlzE+nZILHplcr1V9I9+cJasx1OapXZYb2bjYSjApOdj+3oSSVyE+He5z/n9gyJMbzZwOHzwk7XkLc=&amp;center_on_screen=true&amp;float_window=true&amp;height=800&amp;positioning_strategy=center_on_screen&amp;width=950" xr:uid="{9FDBEB21-3275-441C-8F6B-D937601CA4D3}"/>
    <hyperlink ref="C19" r:id="rId201" display="https://my.apps.factset.com/viewer/?_app_id=central_doc_viewer&amp;_dd2=%26f%3Dsld%26c%3Dtrue%26os%3D124361%26oe%3D124367&amp;_doc_docfn=U2FsdGVkX18SP2qvdYN9j/BCc7dkm9PkxUJSgYMa+McqR3eeop4yk6+qm/t+kvYGJYIfzt3smJvdMTWP6q0DWnFJABSldw61sp0S0qCaHZo=&amp;center_on_screen=true&amp;float_window=true&amp;height=800&amp;positioning_strategy=center_on_screen&amp;width=950" xr:uid="{DEDAF925-7D5A-45C8-9AB7-436E500DE9AB}"/>
    <hyperlink ref="D19" r:id="rId202" display="https://my.apps.factset.com/viewer/?_app_id=central_doc_viewer&amp;_dd2=%26f%3Dsld%26c%3Dtrue%26os%3D173796%26oe%3D173802&amp;_doc_docfn=U2FsdGVkX18mXRi45vavP+gWIUVycjX4EpnwSpFiCjDDYUTv705FMY3ba6i2uzZLf8bznuHp4ot1qcX4UpVQRbMrplXpH4nlvOvnCWyRnN8=&amp;center_on_screen=true&amp;float_window=true&amp;height=800&amp;positioning_strategy=center_on_screen&amp;width=950" xr:uid="{9BD20C1C-E1F2-40FE-BA13-873606074258}"/>
    <hyperlink ref="E19" r:id="rId203" display="https://my.apps.factset.com/viewer/?_app_id=central_doc_viewer&amp;_dd2=%26f%3Dsld%26c%3Dtrue%26os%3D126313%26oe%3D126319&amp;_doc_docfn=U2FsdGVkX1/lds5+jK1oRIZQKA42hB0ZQ5NX2IS/d54fZu+zGItP/tJHebb6ON5fiMD8bOApQOOa1HA1wkW9jADejtuhPskvfoBKxIsp8IE=&amp;center_on_screen=true&amp;float_window=true&amp;height=800&amp;positioning_strategy=center_on_screen&amp;width=950" xr:uid="{7DA2556B-23E1-42F2-B977-BA13341616CB}"/>
    <hyperlink ref="F19" r:id="rId204" display="https://my.apps.factset.com/viewer/?_app_id=central_doc_viewer&amp;_dd2=%26f%3Dsld%26c%3Dtrue%26os%3D126527%26oe%3D126533&amp;_doc_docfn=U2FsdGVkX18v83qMknmJM3w3qrTrR3TfkBjwLtM/6vf0l1uMPxmpxwIU9XLj9Dl6JTB3B+OjEC7SuMzzH1BSxHB7sSsaUdoZLGo6OlUnwyc=&amp;center_on_screen=true&amp;float_window=true&amp;height=800&amp;positioning_strategy=center_on_screen&amp;width=950" xr:uid="{41E017F4-1840-4593-83E0-0688E93B3758}"/>
    <hyperlink ref="B24" r:id="rId205" display="https://my.apps.factset.com/viewer/?_app_id=central_doc_viewer&amp;_dd2=%26f%3Dsld%26c%3Dtrue%26os%3D1700590%26oe%3D1700596&amp;_doc_docfn=U2FsdGVkX1+Ze03dHTKs3LXLXT73/9rRK26Pb0z4Nnh+Cm5iIhcT85fb6YcVtgqnvr26J5xR9j7Ks9qh2FTLrQjAIttQ2BvxSKG9erga12Q=&amp;center_on_screen=true&amp;float_window=true&amp;height=800&amp;positioning_strategy=center_on_screen&amp;width=950" xr:uid="{F0CE9953-30C5-4579-B831-3B50DC4AE1E4}"/>
    <hyperlink ref="C24" r:id="rId206" display="https://my.apps.factset.com/viewer/?_app_id=central_doc_viewer&amp;_dd2=%26f%3Dsld%26c%3Dtrue%26os%3D128297%26oe%3D128303&amp;_doc_docfn=U2FsdGVkX1/KWVo6D0xd1Uv2DuyDVeMLBb6fZvfFbIjp4xbzkREa34d2JkRJJxNQOvLHRB0dpc6mWI4x082xDMEdC4XV+0zEXeZ9lpxuYWU=&amp;center_on_screen=true&amp;float_window=true&amp;height=800&amp;positioning_strategy=center_on_screen&amp;width=950" xr:uid="{51365A25-2A0B-4A4D-9500-82D59B46E28C}"/>
    <hyperlink ref="D24" r:id="rId207" display="https://my.apps.factset.com/viewer/?_app_id=central_doc_viewer&amp;_dd2=%26f%3Dsld%26c%3Dtrue%26os%3D177730%26oe%3D177736&amp;_doc_docfn=U2FsdGVkX19CzS1BcpSkusrpA9Uzz8lW1mFtKMVO1tNPhfugp5dUqSnDa5C9/0HbeskIVSyCkArdMcw4Vn7sl10sj/MWO6zkGdph3wdXNFM=&amp;center_on_screen=true&amp;float_window=true&amp;height=800&amp;positioning_strategy=center_on_screen&amp;width=950" xr:uid="{A6208EEB-9E91-4E80-BCBC-0CD9DF6371F7}"/>
    <hyperlink ref="E24" r:id="rId208" display="https://my.apps.factset.com/viewer/?_app_id=central_doc_viewer&amp;_dd2=%26f%3Dsld%26c%3Dtrue%26os%3D130240%26oe%3D130248&amp;_doc_docfn=U2FsdGVkX1/a6rMbP40uS2B7CAc1orKO19A5lZv+RiMH6xzyqw69A8HsQbTG4V5Yj/oZ3AN8hLNqXeskl7r/gpvRoj5+aesAbLhjNbzmMKY=&amp;center_on_screen=true&amp;float_window=true&amp;height=800&amp;positioning_strategy=center_on_screen&amp;width=950" xr:uid="{A35FB7CA-FB3E-4CD5-B3CE-C6A4E8087681}"/>
    <hyperlink ref="F24" r:id="rId209" display="https://my.apps.factset.com/viewer/?_app_id=central_doc_viewer&amp;_dd2=%26f%3Dsld%26c%3Dtrue%26os%3D129074%26oe%3D129080&amp;_doc_docfn=U2FsdGVkX1/SG2V6YU50KWDhBa4dVLORdM6P02/cHK1yHSZfmZdsXigKL4XaPlsjIbZL27Zzt7Xx1Q39oRl47KyJ4uDhRwD75sAf4PiZOnI=&amp;center_on_screen=true&amp;float_window=true&amp;height=800&amp;positioning_strategy=center_on_screen&amp;width=950" xr:uid="{6E1707A7-35E9-40E0-AE33-92C179A570D5}"/>
    <hyperlink ref="B29" r:id="rId210" display="https://my.apps.factset.com/viewer/?_app_id=central_doc_viewer&amp;_dd2=%26f%3Dsld%26c%3Dtrue%26os%3D1701353%26oe%3D1701359&amp;_doc_docfn=U2FsdGVkX18t/wGW7B7BUXydWYma4adfMNUvJnDMlDnt4fl94j0+vYeH1UKt4hM47Go05WDUCFmsMlZvZqeKtNHXSnO1p3mbC10Cd1B1FA4=&amp;center_on_screen=true&amp;float_window=true&amp;height=800&amp;positioning_strategy=center_on_screen&amp;width=950" xr:uid="{62967584-6A56-4E17-A917-008B10FAC4A6}"/>
    <hyperlink ref="C29" r:id="rId211" display="https://my.apps.factset.com/viewer/?_app_id=central_doc_viewer&amp;_dd2=%26f%3Dsld%26c%3Dtrue%26os%3D108533%26oe%3D108539&amp;_doc_docfn=U2FsdGVkX19Q5PGOvnAm1NWXZn2uVaxI60R/2XnEDtaD90nQJMjQKWb9YyYeN4h61XgVZDjSbkKy/KOlmscIHRjz87upKrwsBf1teaRLodU=&amp;center_on_screen=true&amp;float_window=true&amp;height=800&amp;positioning_strategy=center_on_screen&amp;width=950" xr:uid="{45A887DF-55D8-4625-A1FC-19A253B33B19}"/>
    <hyperlink ref="D29" r:id="rId212" display="https://my.apps.factset.com/viewer/?_app_id=central_doc_viewer&amp;_dd2=%26f%3Dsld%26c%3Dtrue%26os%3D156293%26oe%3D156299&amp;_doc_docfn=U2FsdGVkX1/Ti3MghINaYQ8IyXv7akS7obwuHww9ZfX8LfsfCQ8YVWnkGXDlvtHQolJRm0BNeaBlmYvf78cmBkY8umFKDnONMEbreYPGnfI=&amp;center_on_screen=true&amp;float_window=true&amp;height=800&amp;positioning_strategy=center_on_screen&amp;width=950" xr:uid="{467662BF-7B41-41A0-B36E-6E984C584D3A}"/>
    <hyperlink ref="E29" r:id="rId213" display="https://my.apps.factset.com/viewer/?_app_id=central_doc_viewer&amp;_dd2=%26f%3Dsld%26c%3Dtrue%26os%3D109308%26oe%3D109314&amp;_doc_docfn=U2FsdGVkX1/55BQyMc2S4FXW9PF6FgWqL7wlN4CRvkQcbq5dh4+v5vVdgOm+xn+QrYtiavyyKON7o7aYfW+N/tdCR2d00rryJsJyYhsloJQ=&amp;center_on_screen=true&amp;float_window=true&amp;height=800&amp;positioning_strategy=center_on_screen&amp;width=950" xr:uid="{0F40724E-33F6-463B-80C7-7AA97D18421A}"/>
    <hyperlink ref="F29" r:id="rId214" display="https://my.apps.factset.com/viewer/?_app_id=central_doc_viewer&amp;_dd2=%26f%3Dsld%26c%3Dtrue%26os%3D109573%26oe%3D109579&amp;_doc_docfn=U2FsdGVkX19OmvekrAW9momXnFt4HPKlXHzKONsNRNo5J8uJv0azdHlE7+SizazeqYVjKex8u+B5jjB1yL0b1rBhjPXfBO5RG5bMDpYMJTQ=&amp;center_on_screen=true&amp;float_window=true&amp;height=800&amp;positioning_strategy=center_on_screen&amp;width=950" xr:uid="{D1355902-AAC6-41CB-98D1-6A7CBF70F236}"/>
    <hyperlink ref="B33" r:id="rId215" display="https://my.apps.factset.com/viewer/?_app_id=central_doc_viewer&amp;_dd2=%26f%3Dsld%26c%3Dtrue%26os%3D1704707%26oe%3D1704714&amp;_doc_docfn=U2FsdGVkX18qV7/csucwNkOabINruXmyHVwOiNjN1jXM2CN6u2boQsSVAJtxe3GpEbPdbak+j85cpEK27ijD/cBmDV+sDvmRnzZTOJGNcNw=&amp;center_on_screen=true&amp;float_window=true&amp;height=800&amp;positioning_strategy=center_on_screen&amp;width=950" xr:uid="{C659C4E8-B0CB-41AB-9124-A92AE417B2B5}"/>
    <hyperlink ref="C33" r:id="rId216" display="https://my.apps.factset.com/viewer/?_app_id=central_doc_viewer&amp;_dd2=%26f%3Dsld%26c%3Dtrue%26os%3D109926%26oe%3D109933&amp;_doc_docfn=U2FsdGVkX198mZZJ5EaE0xAjgPeNv//8mG9nussKbcc4uB6yjWr64w90QD7ZhuMDYPnxrNIkDaazE1vqcHVn+wYsfXCXFsUZiSKhg2bA1UE=&amp;center_on_screen=true&amp;float_window=true&amp;height=800&amp;positioning_strategy=center_on_screen&amp;width=950" xr:uid="{D90840AA-8D6E-4A3A-A809-916035C7EA3D}"/>
    <hyperlink ref="D33" r:id="rId217" display="https://my.apps.factset.com/viewer/?_app_id=central_doc_viewer&amp;_dd2=%26f%3Dsld%26c%3Dtrue%26os%3D157688%26oe%3D157695&amp;_doc_docfn=U2FsdGVkX1+oq/Ara/X5XlMkMPHbGBQM5Tjkf9i5ZMyBXRlHJymHGKA4f3fHMVFPNnmBJQ8vaCPapMOUcWDFMrF26nxst+S9sQoWJjHbrGE=&amp;center_on_screen=true&amp;float_window=true&amp;height=800&amp;positioning_strategy=center_on_screen&amp;width=950" xr:uid="{519B22C8-2160-4D51-AB14-D03A4D988F95}"/>
    <hyperlink ref="E33" r:id="rId218" display="https://my.apps.factset.com/viewer/?_app_id=central_doc_viewer&amp;_dd2=%26f%3Dsld%26c%3Dtrue%26os%3D110703%26oe%3D110710&amp;_doc_docfn=U2FsdGVkX1+n256pLPLD1hmx77PbKUP0CDwfORop7Vkx0jpj0eIiGvWQxzjvmQUG8vILZMbLsR1sfTVhm1VcMJgxgraFSnaa4CfzQNej38E=&amp;center_on_screen=true&amp;float_window=true&amp;height=800&amp;positioning_strategy=center_on_screen&amp;width=950" xr:uid="{A8B9C711-35E1-4B92-A0F6-E9AB2DFB5450}"/>
    <hyperlink ref="F33" r:id="rId219" display="https://my.apps.factset.com/viewer/?_app_id=central_doc_viewer&amp;_dd2=%26f%3Dsld%26c%3Dtrue%26os%3D110968%26oe%3D110975&amp;_doc_docfn=U2FsdGVkX1913aN2W8g+7a8FopWo79mP5950IjuGSlYtd/p+cL5v18/bnrYhoi2zaMbfYdrSnuDWvkQQX5P6PTy6aUOFugk23s+CDXgcKew=&amp;center_on_screen=true&amp;float_window=true&amp;height=800&amp;positioning_strategy=center_on_screen&amp;width=950" xr:uid="{933CF1AB-5054-4088-B77D-C14474E2E2FC}"/>
    <hyperlink ref="B54" r:id="rId220" display="https://my.apps.factset.com/viewer/?_app_id=central_doc_viewer&amp;_dd2=%26f%3Dsld%26c%3Dtrue%26os%3D1711665%26oe%3D1711672&amp;_doc_docfn=U2FsdGVkX19cOLav3YOG0F467uHT6MwFmcvgp97tqiNgyd+dmT2PJLScvWNkGwZFIXUYUfBuUw5HKe/tnfEvaD31QEixRiZZvcP+IAYbT1s=&amp;center_on_screen=true&amp;float_window=true&amp;height=800&amp;positioning_strategy=center_on_screen&amp;width=950" xr:uid="{D96B79CC-C3ED-4BE2-B137-27A0E1F821E8}"/>
    <hyperlink ref="C54" r:id="rId221" display="https://my.apps.factset.com/viewer/?_app_id=central_doc_viewer&amp;_dd2=%26f%3Dsld%26c%3Dtrue%26os%3D114665%26oe%3D114672&amp;_doc_docfn=U2FsdGVkX185d4wV9v/fqXn4GOQrV7cGQI/4nBpi+i58QPV4n+/DCAaxz4tlcr2627KaHoxHypsEa+gvd7+eISI5QCvY9HpmXx/T4H3dZ64=&amp;center_on_screen=true&amp;float_window=true&amp;height=800&amp;positioning_strategy=center_on_screen&amp;width=950" xr:uid="{64FA95CB-FC8B-4EB0-A7F9-7905D662EEF5}"/>
    <hyperlink ref="D54" r:id="rId222" display="https://my.apps.factset.com/viewer/?_app_id=central_doc_viewer&amp;_dd2=%26f%3Dsld%26c%3Dtrue%26os%3D162424%26oe%3D162431&amp;_doc_docfn=U2FsdGVkX19vE6e55oscaIX6rhaSi4AkIUpIIpoog2loXreIM9GgXs6o3uVAKo9CDDTBd1EJIs3V+ijxAIejB5+uxzFb77k9gMsPLOLdE8g=&amp;center_on_screen=true&amp;float_window=true&amp;height=800&amp;positioning_strategy=center_on_screen&amp;width=950" xr:uid="{61866981-2ED1-4F30-8D36-42902DED4EFC}"/>
    <hyperlink ref="E54" r:id="rId223" display="https://my.apps.factset.com/viewer/?_app_id=central_doc_viewer&amp;_dd2=%26f%3Dsld%26c%3Dtrue%26os%3D115438%26oe%3D115445&amp;_doc_docfn=U2FsdGVkX18OA19OK0qCueekXp974/NMGN0SgHSwOmWvBB3n5ew6InVq5n8YVGl7nuTVFcBYrBTHo1w08K43iFKiX5PvZMpNuGpSfVEXUHE=&amp;center_on_screen=true&amp;float_window=true&amp;height=800&amp;positioning_strategy=center_on_screen&amp;width=950" xr:uid="{423B8EEA-A60D-4193-AC93-E74477EAA077}"/>
    <hyperlink ref="F54" r:id="rId224" display="https://my.apps.factset.com/viewer/?_app_id=central_doc_viewer&amp;_dd2=%26f%3Dsld%26c%3Dtrue%26os%3D115700%26oe%3D115707&amp;_doc_docfn=U2FsdGVkX1+uaczThUx4Lwr+EzUnVKADr2/FILAkKflcv11iv9oh1sLfN7CWeq7YjPWCCIF4yK4/N8NFOiTIRqcu+mCbqdpejevBn4/wtrY=&amp;center_on_screen=true&amp;float_window=true&amp;height=800&amp;positioning_strategy=center_on_screen&amp;width=950" xr:uid="{E84F8237-5C24-4AB9-9564-E90F70FD9197}"/>
    <hyperlink ref="B36" r:id="rId225" display="https://my.apps.factset.com/viewer/?_app_id=central_doc_viewer&amp;_dd2=%26f%3Dsld%26c%3Dtrue%26os%3D1707014%26oe%3D1707020&amp;_doc_docfn=U2FsdGVkX18jI0Lk/gOU9Hwhr1ixiqB0AdegjVf6Pkf0QH5WcQrxviS7KshSkjAOMdwJKAZB4iCNaaF0RZ1Yx623Bfhr+i4VbfVi3ihBqlc=&amp;center_on_screen=true&amp;float_window=true&amp;height=800&amp;positioning_strategy=center_on_screen&amp;width=950" xr:uid="{6124E7CD-4521-4796-BEF3-919618E256A6}"/>
    <hyperlink ref="C36" r:id="rId226" display="https://my.apps.factset.com/viewer/?_app_id=central_doc_viewer&amp;_dd2=%26f%3Dsld%26c%3Dtrue%26os%3D110981%26oe%3D110987&amp;_doc_docfn=U2FsdGVkX1/GPaE6hZ0PFIyfQfpWcgQePd6lTc3Z992Z4Vm4gfBmziDXUDU0dvxsKfvkNaKzc40QVbe8rz+RMPn3BHUz4yAkvS+fNW2M4sA=&amp;center_on_screen=true&amp;float_window=true&amp;height=800&amp;positioning_strategy=center_on_screen&amp;width=950" xr:uid="{15615805-CE5C-4942-B214-F68F2E2D4E81}"/>
    <hyperlink ref="D36" r:id="rId227" display="https://my.apps.factset.com/viewer/?_app_id=central_doc_viewer&amp;_dd2=%26f%3Dsld%26c%3Dtrue%26os%3D158745%26oe%3D158751&amp;_doc_docfn=U2FsdGVkX1/+xe7aCV3S6MyEJ/DqDK3NRFF8kfQjIaYu4fHzAGX+iqFINm+gS59ahWyN+UZdbI0buh0cndMLG533SfBK3M2K4E5J9SyqZsY=&amp;center_on_screen=true&amp;float_window=true&amp;height=800&amp;positioning_strategy=center_on_screen&amp;width=950" xr:uid="{A474D53B-B2D6-4627-A0BA-AA2F5DB059E1}"/>
    <hyperlink ref="E36" r:id="rId228" display="https://my.apps.factset.com/viewer/?_app_id=central_doc_viewer&amp;_dd2=%26f%3Dsld%26c%3Dtrue%26os%3D111761%26oe%3D111768&amp;_doc_docfn=U2FsdGVkX18HHDLmTL+Ci61/k84OYYa7Cnrj8yY+OraiUJdUwDdTySg3/iKvJykPELjE7N90wh5le3Wp+IQBEbyiiLUMhWCTlqYTXDF4+QI=&amp;center_on_screen=true&amp;float_window=true&amp;height=800&amp;positioning_strategy=center_on_screen&amp;width=950" xr:uid="{B77166FF-E06B-4E20-B375-8AAE9826AC45}"/>
    <hyperlink ref="F36" r:id="rId229" display="https://my.apps.factset.com/viewer/?_app_id=central_doc_viewer&amp;_dd2=%26f%3Dsld%26c%3Dtrue%26os%3D112026%26oe%3D112033&amp;_doc_docfn=U2FsdGVkX19+I3dFTSRNuvkjL99yC8hx9MH/qzYW+BS3o0W2hk0yjBkyeNxwkqfYxP1VhNQ0aj7sfveA4smWnnsqeJ8g2WDr4juOFbVAN3s=&amp;center_on_screen=true&amp;float_window=true&amp;height=800&amp;positioning_strategy=center_on_screen&amp;width=950" xr:uid="{536C72F3-385C-4EB6-B6FA-BC16870B3697}"/>
    <hyperlink ref="B41" r:id="rId230" display="https://my.apps.factset.com/viewer/?_app_id=central_doc_viewer&amp;_dd2=%26f%3Dsld%26c%3Dtrue%26os%3D1707743%26oe%3D1707750&amp;_doc_docfn=U2FsdGVkX1+slcUCY39peWvVb+bq6SGvRXb08ghdmeCNMoHPWOk0ha7ipS3pzfenQ6B9x963Wl7GyZCsyzXVSNjDPibaROTngSWRe+uBr+I=&amp;center_on_screen=true&amp;float_window=true&amp;height=800&amp;positioning_strategy=center_on_screen&amp;width=950" xr:uid="{67EAFA90-BA29-46C4-8C03-25756D7A4D7B}"/>
    <hyperlink ref="C41" r:id="rId231" display="https://my.apps.factset.com/viewer/?_app_id=central_doc_viewer&amp;_dd2=%26f%3Dsld%26c%3Dtrue%26os%3D111702%26oe%3D111709&amp;_doc_docfn=U2FsdGVkX1/yso+RTz7njgQXNseLQ8e8NGefMfhZHCSkZufASTcfgZtCVEgbBB/RMZ5ke1KD6crugQNSzpq0moyYe+1Z1hLmlzKy0CCf2cw=&amp;center_on_screen=true&amp;float_window=true&amp;height=800&amp;positioning_strategy=center_on_screen&amp;width=950" xr:uid="{A86E4B74-DEB4-419E-AC62-A5CA0B5FEE53}"/>
    <hyperlink ref="D41" r:id="rId232" display="https://my.apps.factset.com/viewer/?_app_id=central_doc_viewer&amp;_dd2=%26f%3Dsld%26c%3Dtrue%26os%3D159466%26oe%3D159473&amp;_doc_docfn=U2FsdGVkX1+33tw/LdBc9CGWHrAp8aub6Y7yllV2MuPyVxF1NHtCM3Oxpif4wZemZlq63vQXOSzFWWsnTu2J6VajOFaRiAWFk9/jCtFLmsM=&amp;center_on_screen=true&amp;float_window=true&amp;height=800&amp;positioning_strategy=center_on_screen&amp;width=950" xr:uid="{C289161D-4BB6-4275-B001-7B531F641BA9}"/>
    <hyperlink ref="E41" r:id="rId233" display="https://my.apps.factset.com/viewer/?_app_id=central_doc_viewer&amp;_dd2=%26f%3Dsld%26c%3Dtrue%26os%3D112483%26oe%3D112490&amp;_doc_docfn=U2FsdGVkX1/8IRNbrk78oquJB4WgFVu7QNYK7qsa3mR13T+l4koOJQ7neciOsk81Z0rPkdg3i3ApmSYoTzVZcXVYMEHBZ7AQBFwdKXgS99E=&amp;center_on_screen=true&amp;float_window=true&amp;height=800&amp;positioning_strategy=center_on_screen&amp;width=950" xr:uid="{5E76A0F4-8536-4B81-BD36-B508BE3EE8A4}"/>
    <hyperlink ref="F41" r:id="rId234" display="https://my.apps.factset.com/viewer/?_app_id=central_doc_viewer&amp;_dd2=%26f%3Dsld%26c%3Dtrue%26os%3D112748%26oe%3D112755&amp;_doc_docfn=U2FsdGVkX1+Jtp+yFjvxsoVah+pe2TrIWo9XruAImF+JAEdcUSCEt5LJn5Zn66PtrCbkK3DOv0sr+RCs9aOcCgeMBY1tN4v1zIw3CxMOgLs=&amp;center_on_screen=true&amp;float_window=true&amp;height=800&amp;positioning_strategy=center_on_screen&amp;width=950" xr:uid="{727B5E4D-3453-4ADB-B8F7-4B8A0296934C}"/>
    <hyperlink ref="B51" r:id="rId235" display="https://my.apps.factset.com/viewer/?_app_id=central_doc_viewer&amp;_dd2=%26f%3Dsld%26c%3Dtrue%26os%3D1709243%26oe%3D1709249&amp;_doc_docfn=U2FsdGVkX18UI9F6puI8oeQaGU7yJjVYti5xE9FK8/KqJr35io60HARvnv0hQgrl/Kyyj4//OK81ilzCfJ2V01RjxU7f5eVtr6cV9LikX4E=&amp;center_on_screen=true&amp;float_window=true&amp;height=800&amp;positioning_strategy=center_on_screen&amp;width=950" xr:uid="{BACEC169-0B8D-4BB3-A4C6-9D6709A5A145}"/>
    <hyperlink ref="C51" r:id="rId236" display="https://my.apps.factset.com/viewer/?_app_id=central_doc_viewer&amp;_dd2=%26f%3Dsld%26c%3Dtrue%26os%3D113191%26oe%3D113197&amp;_doc_docfn=U2FsdGVkX1/lW4Y4bwnWzlw+cWifqTh63wLgBQ/GWbHuS+UqDK13qgFXA1wK8CbkTMWP1n0Jd5cGDjG5VOJRM2Z6kXq3d3z0bMHA3EmCQfM=&amp;center_on_screen=true&amp;float_window=true&amp;height=800&amp;positioning_strategy=center_on_screen&amp;width=950" xr:uid="{6AF1F7BD-B3F2-4868-955A-FF9DBEEBC463}"/>
    <hyperlink ref="D51" r:id="rId237" display="https://my.apps.factset.com/viewer/?_app_id=central_doc_viewer&amp;_dd2=%26f%3Dsld%26c%3Dtrue%26os%3D160955%26oe%3D160961&amp;_doc_docfn=U2FsdGVkX19/5M1+tRgBZ8cl9e5lvCJpvG0O2otWvA282zlSYtirXLtO0p9icy6or9NFiTIm38z04b++o5bLlyQpIdvzHxMaGyVEqaZ5D0E=&amp;center_on_screen=true&amp;float_window=true&amp;height=800&amp;positioning_strategy=center_on_screen&amp;width=950" xr:uid="{6829F976-A128-4437-BFB4-07A18BBA03E1}"/>
    <hyperlink ref="E51" r:id="rId238" display="https://my.apps.factset.com/viewer/?_app_id=central_doc_viewer&amp;_dd2=%26f%3Dsld%26c%3Dtrue%26os%3D113974%26oe%3D113980&amp;_doc_docfn=U2FsdGVkX193WdRyZURkCNqM/300RKnPWeVJ+I4dKwEVElQJmRwLyzNlsI2AttQ1iKW5TgiEJC3reICsKTwSOEP72ie4JwpyJU197y/6BEc=&amp;center_on_screen=true&amp;float_window=true&amp;height=800&amp;positioning_strategy=center_on_screen&amp;width=950" xr:uid="{E124343D-0EC1-40C2-8D7C-45B37DB363D9}"/>
    <hyperlink ref="F51" r:id="rId239" display="https://my.apps.factset.com/viewer/?_app_id=central_doc_viewer&amp;_dd2=%26f%3Dsld%26c%3Dtrue%26os%3D114239%26oe%3D114245&amp;_doc_docfn=U2FsdGVkX18RcqwTQSdyknkcTRyv9prqEkLv8RKEg/j/nhSH2Up2dDlobAP+ZDR9LdHNFZ953VSUrK2FT8L7aKqhzBl0lk9/tZfzW3PhjBw=&amp;center_on_screen=true&amp;float_window=true&amp;height=800&amp;positioning_strategy=center_on_screen&amp;width=950" xr:uid="{B239A0FB-21D0-4161-B524-91AC7EA9F1C1}"/>
    <hyperlink ref="B56" r:id="rId240" display="https://my.apps.factset.com/viewer/?_app_id=central_doc_viewer&amp;_dd2=%26f%3Dsld%26c%3Dtrue%26os%3D1713365%26oe%3D1713371&amp;_doc_docfn=U2FsdGVkX1+6nRxWcz2O22/oZ8IK0wZcfTeWOO/DPISM/Zs03K9Pvzgu19ZAzIhebXcg/MwFvPt91zEEIcHx7ruRCSDB0T9ddm/n7okQlaM=&amp;center_on_screen=true&amp;float_window=true&amp;height=800&amp;positioning_strategy=center_on_screen&amp;width=950" xr:uid="{29FCA2A6-D330-4B8E-9946-014AB28C2E9F}"/>
    <hyperlink ref="C56" r:id="rId241" display="https://my.apps.factset.com/viewer/?_app_id=central_doc_viewer&amp;_dd2=%26f%3Dsld%26c%3Dtrue%26os%3D115369%26oe%3D115377&amp;_doc_docfn=U2FsdGVkX1/v7Drpvxbr5uHkWJgj4Dp+0pCQZr/U1TkX9TQCPHrIsJft1ZRYv0JWzE2Yo+ij2olxALJwOSblkWZgJIxHfv78atLkS1R+a+8=&amp;center_on_screen=true&amp;float_window=true&amp;height=800&amp;positioning_strategy=center_on_screen&amp;width=950" xr:uid="{795D2924-9D79-41FA-A538-68D892555952}"/>
    <hyperlink ref="D56" r:id="rId242" display="https://my.apps.factset.com/viewer/?_app_id=central_doc_viewer&amp;_dd2=%26f%3Dsld%26c%3Dtrue%26os%3D163135%26oe%3D163143&amp;_doc_docfn=U2FsdGVkX1/bZYBKsnaUlkOIXjy+QvM0W4BwXlRq6oXBOC8dByX5tPoarq38kRGsh1V3fry8qinsWooOmqEeT2mIJkPfyu6+00N7X22R2Hw=&amp;center_on_screen=true&amp;float_window=true&amp;height=800&amp;positioning_strategy=center_on_screen&amp;width=950" xr:uid="{0CF141C9-852F-4CFA-A774-FE4F208AC164}"/>
    <hyperlink ref="E56" r:id="rId243" display="https://my.apps.factset.com/viewer/?_app_id=central_doc_viewer&amp;_dd2=%26f%3Dsld%26c%3Dtrue%26os%3D116146%26oe%3D116155&amp;_doc_docfn=U2FsdGVkX19V/CTuHa/Tzeq3lR1RItfH2W2ARn/0kVwzg290psCMzFGKwWReU8nDUlzhQ5dhTkc3LlfN0Xy7tCoeEyxxm0JgtAgFsDcNfs4=&amp;center_on_screen=true&amp;float_window=true&amp;height=800&amp;positioning_strategy=center_on_screen&amp;width=950" xr:uid="{0232E0A0-997E-4087-ADE5-691EB78DAB3F}"/>
    <hyperlink ref="F56" r:id="rId244" display="https://my.apps.factset.com/viewer/?_app_id=central_doc_viewer&amp;_dd2=%26f%3Dsld%26c%3Dtrue%26os%3D116400%26oe%3D116406&amp;_doc_docfn=U2FsdGVkX18qWxcu24TFJ+4Uxq5UX0S/nFgxP7Yzt/UXdFMGQOo94wybi8i3ovKRvvca4CW2VP65I+k+TS9w7DlXWinjVJBoh9/zcoa0Eo8=&amp;center_on_screen=true&amp;float_window=true&amp;height=800&amp;positioning_strategy=center_on_screen&amp;width=950" xr:uid="{89E3B8EF-5921-40C6-BC77-FB442C6A52FE}"/>
    <hyperlink ref="B60" r:id="rId245" display="https://my.apps.factset.com/viewer/?_app_id=central_doc_viewer&amp;_dd2=%26f%3Dsld%26c%3Dtrue%26os%3D1714100%26oe%3D1714107&amp;_doc_docfn=U2FsdGVkX19MW1+lm3zUjXX2qg5m6xInYYuJ1Zzrm9MI1B1Rw9r9+1oQSyNM2rzsomTgHZMMhNBMFdUMEZe3QVMeVQhQuRNMK3GrmEf9k5Q=&amp;center_on_screen=true&amp;float_window=true&amp;height=800&amp;positioning_strategy=center_on_screen&amp;width=950" xr:uid="{F16DDF36-2603-457D-8AA0-68B2E8FE666F}"/>
    <hyperlink ref="C60" r:id="rId246" display="https://my.apps.factset.com/viewer/?_app_id=central_doc_viewer&amp;_dd2=%26f%3Dsld%26c%3Dtrue%26os%3D116081%26oe%3D116089&amp;_doc_docfn=U2FsdGVkX19QjcrT9cwI92hNVMjEfhH9u5jaKW8nFd4nsPt+qCEkF1596crFVCM5HduuDAjHTAxnEHBZ6s16OqYGONHNURl+mf3PeE6jBzI=&amp;center_on_screen=true&amp;float_window=true&amp;height=800&amp;positioning_strategy=center_on_screen&amp;width=950" xr:uid="{5FE81CB7-79A1-4F3E-80B0-2571A429104F}"/>
    <hyperlink ref="D60" r:id="rId247" display="https://my.apps.factset.com/viewer/?_app_id=central_doc_viewer&amp;_dd2=%26f%3Dsld%26c%3Dtrue%26os%3D163847%26oe%3D163855&amp;_doc_docfn=U2FsdGVkX18mDyNffRECelvY3DQI0PitFLUwoXvZjmQ1ywVJLLqpnkX3zpFiS8sH2FqvXLDl6C4ikeYNxEihrbbuOk45jAoTEYqcstwRUBk=&amp;center_on_screen=true&amp;float_window=true&amp;height=800&amp;positioning_strategy=center_on_screen&amp;width=950" xr:uid="{1724BF84-4F4A-4DA3-A7F8-77DC78698F97}"/>
    <hyperlink ref="E60" r:id="rId248" display="https://my.apps.factset.com/viewer/?_app_id=central_doc_viewer&amp;_dd2=%26f%3Dsld%26c%3Dtrue%26os%3D116859%26oe%3D116867&amp;_doc_docfn=U2FsdGVkX18uQmyTW+sY/iFkFk6U+ZAyt+Rk/dAMqJvNLeMucYfNMgyLRqm/blpqn9wuomOa6j3rG+MUsbTCefsn8aucLkrDxhvmRKMBGPE=&amp;center_on_screen=true&amp;float_window=true&amp;height=800&amp;positioning_strategy=center_on_screen&amp;width=950" xr:uid="{D826ADB5-7FA1-42B3-AC41-401F7084E7E8}"/>
    <hyperlink ref="F60" r:id="rId249" display="https://my.apps.factset.com/viewer/?_app_id=central_doc_viewer&amp;_dd2=%26f%3Dsld%26c%3Dtrue%26os%3D117108%26oe%3D117116&amp;_doc_docfn=U2FsdGVkX19MzPWn3iRpldoSwqPHjsTOrMf6PT+jk4pxgLIQZlFRLGBC4wkBJMVTjrURhHtooadKtpDcSOuYnrWoye3hZ+Rzie7TekyGCKk=&amp;center_on_screen=true&amp;float_window=true&amp;height=800&amp;positioning_strategy=center_on_screen&amp;width=950" xr:uid="{850D3E6F-76B2-44AE-A8B7-944BD69C2ED1}"/>
    <hyperlink ref="B61" r:id="rId250" display="https://my.apps.factset.com/viewer/?_app_id=central_doc_viewer&amp;_dd2=%26f%3Dsld%26c%3Dtrue%26os%3D1714844%26oe%3D1714850&amp;_doc_docfn=U2FsdGVkX1+6ecx2+BLwRjSphuLo4Egg35St3iaTvlKFTkTOWTnfEWnrw3UbdtOKUFx9MeVoXPXFsKqCvGkou8ffwZ85WZE1dEzVA0YjHFs=&amp;center_on_screen=true&amp;float_window=true&amp;height=800&amp;positioning_strategy=center_on_screen&amp;width=950" xr:uid="{682717A2-E9A7-4DAA-BE95-492816A34E6D}"/>
    <hyperlink ref="C61" r:id="rId251" display="https://my.apps.factset.com/viewer/?_app_id=central_doc_viewer&amp;_dd2=%26f%3Dsld%26c%3Dtrue%26os%3D116816%26oe%3D116821&amp;_doc_docfn=U2FsdGVkX19Jgr6Ixqhyiwr3OwuOQmjQ+jYUiKYOFj1cQJafjGVYFO8H1pTtctaGHQpCK7E0ZyrqCX32UdhbeqzSom6sMFQpEH+/xmzMQzE=&amp;center_on_screen=true&amp;float_window=true&amp;height=800&amp;positioning_strategy=center_on_screen&amp;width=950" xr:uid="{03644909-7145-4A69-9375-93EB6D8E41D3}"/>
    <hyperlink ref="D61" r:id="rId252" display="https://my.apps.factset.com/viewer/?_app_id=central_doc_viewer&amp;_dd2=%26f%3Dsld%26c%3Dtrue%26os%3D164579%26oe%3D164584&amp;_doc_docfn=U2FsdGVkX19GN8RxXGIQCzCllfzFO1OZuSZKdyI+PGybTgnL2loApwqSVm9zJL628IxPu/dA/0TTKZ+WAzBYIzX8tgCm571crSyh6KoG5lw=&amp;center_on_screen=true&amp;float_window=true&amp;height=800&amp;positioning_strategy=center_on_screen&amp;width=950" xr:uid="{EFD01177-45DE-4DE4-B42A-8919F1EB2E3E}"/>
    <hyperlink ref="E61" r:id="rId253" display="https://my.apps.factset.com/viewer/?_app_id=central_doc_viewer&amp;_dd2=%26f%3Dsld%26c%3Dtrue%26os%3D117586%26oe%3D117593&amp;_doc_docfn=U2FsdGVkX1/14Vp+najEpWFslcKCQUhuoR+Cw8sn6tJ1c0Z5FCy9n7aQlxvdfYopImdh6RcqO2XQM0uC0FAjdrFStVjEz59m2iwRNPZQJGA=&amp;center_on_screen=true&amp;float_window=true&amp;height=800&amp;positioning_strategy=center_on_screen&amp;width=950" xr:uid="{54F58F77-54EE-480B-9F62-3C7EB10CDB97}"/>
    <hyperlink ref="F61" r:id="rId254" display="https://my.apps.factset.com/viewer/?_app_id=central_doc_viewer&amp;_dd2=%26f%3Dsld%26c%3Dtrue%26os%3D117824%26oe%3D117827&amp;_doc_docfn=U2FsdGVkX1+YX0wTdefrcmGihZnq6NNOhHRaEyq/mh0/1ww23SJPnKdYwQUoMyLbi+KkcEkCMPExYdQ1yJ6QLQS1eGNLdUBGrHONGpRdDa8=&amp;center_on_screen=true&amp;float_window=true&amp;height=800&amp;positioning_strategy=center_on_screen&amp;width=950" xr:uid="{2E3457D5-4913-417D-A8D2-53089931178D}"/>
    <hyperlink ref="B63" r:id="rId255" display="https://my.apps.factset.com/viewer/?_app_id=central_doc_viewer&amp;_dd2=%26f%3Dsld%26c%3Dtrue%26os%3D1716517%26oe%3D1716524&amp;_doc_docfn=U2FsdGVkX19nvml0+QiYY9A6YpBXFf6gVb2QGEsl+BN/nMemyl/Cp7F9D+jwdyKE3wYjxA0NfxMemkoHWfnP7L0omJ3SUie/q0UCOBiGeNI=&amp;center_on_screen=true&amp;float_window=true&amp;height=800&amp;positioning_strategy=center_on_screen&amp;width=950" xr:uid="{412B21D5-A90B-45C5-8739-C5EAD714F68A}"/>
    <hyperlink ref="C63" r:id="rId256" display="https://my.apps.factset.com/viewer/?_app_id=central_doc_viewer&amp;_dd2=%26f%3Dsld%26c%3Dtrue%26os%3D117788%26oe%3D117796&amp;_doc_docfn=U2FsdGVkX19d99VwZh80m9WRC1fMbx8yrNowmeB8y16nG/y0zeoAOvehpqI3BhwPe5rTdBOjnoI15CjKZFv2xnEvLf2mWQdzCnxkYGpH+4U=&amp;center_on_screen=true&amp;float_window=true&amp;height=800&amp;positioning_strategy=center_on_screen&amp;width=950" xr:uid="{A30FE043-8AF1-40EA-9706-E25A8F3C3923}"/>
    <hyperlink ref="D63" r:id="rId257" display="https://my.apps.factset.com/viewer/?_app_id=central_doc_viewer&amp;_dd2=%26f%3Dsld%26c%3Dtrue%26os%3D165557%26oe%3D165566&amp;_doc_docfn=U2FsdGVkX19on7XAPgR2s6qmvsjn3d5S45TA6vS1spcfQ9q6C//osuph4Ode052539U9g8Bffo98fRIeb1JOtycCPfbKaDLzlIfQ91yYK+U=&amp;center_on_screen=true&amp;float_window=true&amp;height=800&amp;positioning_strategy=center_on_screen&amp;width=950" xr:uid="{8BF71CE3-DAE8-4608-B5FE-073974C825CA}"/>
    <hyperlink ref="E63" r:id="rId258" display="https://my.apps.factset.com/viewer/?_app_id=central_doc_viewer&amp;_dd2=%26f%3Dsld%26c%3Dtrue%26os%3D118514%26oe%3D118523&amp;_doc_docfn=U2FsdGVkX18kLQmimIpc+jXZVemVXvP7MNHfxujcYriUUv476ly0Oe8lSqm2P0Mm1Vfahy2GJMdOp1cgSNKF6+kldSVRZKz9WtAZBAfgsdY=&amp;center_on_screen=true&amp;float_window=true&amp;height=800&amp;positioning_strategy=center_on_screen&amp;width=950" xr:uid="{82E577CB-38AA-437C-96F5-D15E58E69E7A}"/>
    <hyperlink ref="F63" r:id="rId259" display="https://my.apps.factset.com/viewer/?_app_id=central_doc_viewer&amp;_dd2=%26f%3Dsld%26c%3Dtrue%26os%3D118740%26oe%3D118746&amp;_doc_docfn=U2FsdGVkX19AqUGjScpMX7LFCQahJ+delfPGZEJ1WsP2ber5GP4cRfDysJjzWtcSFLU0VIU8Ikgp36WEL793tyhgCAcKAroDoHNguYzowqI=&amp;center_on_screen=true&amp;float_window=true&amp;height=800&amp;positioning_strategy=center_on_screen&amp;width=950" xr:uid="{505EA1E3-90FD-45C8-B23E-BE6EEF3EE34D}"/>
    <hyperlink ref="B65" r:id="rId260" display="https://my.apps.factset.com/viewer/?_app_id=central_doc_viewer&amp;_dd2=%26f%3Dsld%26c%3Dtrue%26os%3D1717270%26oe%3D1717276&amp;_doc_docfn=U2FsdGVkX1+3UMxC6HrsIUHCa47vraX/OH44/PTMERijdc7sNYttdILtY4IcX0gc2QvR5NxRu5FS+R56/CH0WGXUG7Cg8WR22sh7PKWyYy0=&amp;center_on_screen=true&amp;float_window=true&amp;height=800&amp;positioning_strategy=center_on_screen&amp;width=950" xr:uid="{9FA8DFF6-CCB0-422C-AEDE-07060B3DE189}"/>
    <hyperlink ref="C65" r:id="rId261" display="https://my.apps.factset.com/viewer/?_app_id=central_doc_viewer&amp;_dd2=%26f%3Dsld%26c%3Dtrue%26os%3D118510%26oe%3D118516&amp;_doc_docfn=U2FsdGVkX1+i3hu3qSGyLeqxA/xtHmEiJnAlX7r8rRlLBGzbRxOLIsvThOUzVxurIxBjPa18v+mDpGyOcv9KI5e/KlvH4A10KSP5Jy5wb5I=&amp;center_on_screen=true&amp;float_window=true&amp;height=800&amp;positioning_strategy=center_on_screen&amp;width=950" xr:uid="{7CB4E2AF-3DE0-4D99-931B-FA5A18F0BC21}"/>
    <hyperlink ref="D65" r:id="rId262" display="https://my.apps.factset.com/viewer/?_app_id=central_doc_viewer&amp;_dd2=%26f%3Dsld%26c%3Dtrue%26os%3D166280%26oe%3D166286&amp;_doc_docfn=U2FsdGVkX1/2YXAuPjlXQigasVGNXF9CKVWXUso5gFMkCsKeVsyXQRJFQuPb16GyS7HezqlrXPQ/fZ9Z2WTmY6Ba1wd20+UQ83F9FkKYw4w=&amp;center_on_screen=true&amp;float_window=true&amp;height=800&amp;positioning_strategy=center_on_screen&amp;width=950" xr:uid="{79E74814-BF72-4DC0-A331-9C6F8D8CE77E}"/>
    <hyperlink ref="E65" r:id="rId263" display="https://my.apps.factset.com/viewer/?_app_id=central_doc_viewer&amp;_dd2=%26f%3Dsld%26c%3Dtrue%26os%3D119226%26oe%3D119235&amp;_doc_docfn=U2FsdGVkX18SlfLGetbAyisdNqv076zB/rYkigVn9ffz6Xj5lS1xTxF4r3C5fNm9DLIh5I3XihVJx9LoZLn1M2Q5XSTgsuri8fZPH8EnSDA=&amp;center_on_screen=true&amp;float_window=true&amp;height=800&amp;positioning_strategy=center_on_screen&amp;width=950" xr:uid="{2C569B99-9057-46FF-AF1D-35C67CD96452}"/>
    <hyperlink ref="F65" r:id="rId264" display="https://my.apps.factset.com/viewer/?_app_id=central_doc_viewer&amp;_dd2=%26f%3Dsld%26c%3Dtrue%26os%3D119457%26oe%3D119464&amp;_doc_docfn=U2FsdGVkX1+VSSYqdV+L8TlaqKtUTBWvKEXreSD81Z9+HuXh7Z+o2QkDElX/0w2R0fgbHHP0ey25lg+NIkP51U8YlMiNKYqgxJhvEnBRQ/8=&amp;center_on_screen=true&amp;float_window=true&amp;height=800&amp;positioning_strategy=center_on_screen&amp;width=950" xr:uid="{EDA46408-90A5-49BB-93B5-D3B3433A986A}"/>
    <hyperlink ref="B67" r:id="rId265" display="https://my.apps.factset.com/viewer/?_app_id=central_doc_viewer&amp;_dd2=%26f%3Dsld%26c%3Dtrue%26os%3D1718932%26oe%3D1718935&amp;_doc_docfn=U2FsdGVkX18V/7RVVCTE5lfeRSS6NV788DCGdf0MKj0qFQa3ZPb1xowfVFBWtW+DXcR7l1kgtNO7KBuiRQDutn/JsIds9/Ri0qmOF3GmFKc=&amp;center_on_screen=true&amp;float_window=true&amp;height=800&amp;positioning_strategy=center_on_screen&amp;width=950" xr:uid="{3EC40327-5D5D-4C44-A4B6-AE755F7DE6BA}"/>
    <hyperlink ref="C67" r:id="rId266" display="https://my.apps.factset.com/viewer/?_app_id=central_doc_viewer&amp;_dd2=%26f%3Dsld%26c%3Dtrue%26os%3D119199%26oe%3D119204&amp;_doc_docfn=U2FsdGVkX19H0MuTT6JJpM/dsUI09dKOOCQzoOjZVXFJbphvFq8+2QHkBpP++egzoXW2SWdg7Zks1KQUzhzBTZXNw8NRE2tnTFiOYqOz+BQ=&amp;center_on_screen=true&amp;float_window=true&amp;height=800&amp;positioning_strategy=center_on_screen&amp;width=950" xr:uid="{8AF9A11B-C30C-42B5-8EB1-B3463D134D66}"/>
    <hyperlink ref="D67" r:id="rId267" display="https://my.apps.factset.com/viewer/?_app_id=central_doc_viewer&amp;_dd2=%26f%3Dsld%26c%3Dtrue%26os%3D166967%26oe%3D166976&amp;_doc_docfn=U2FsdGVkX19wHalY/o2wwINqHzqG9ci6bic1gwsTEfdlXUnGD/j62UHdsiCCjBk8XkUuvx7Zel2DbhlBRrk4HapZzxsyBHJ2gBRgZ+6BhAk=&amp;center_on_screen=true&amp;float_window=true&amp;height=800&amp;positioning_strategy=center_on_screen&amp;width=950" xr:uid="{B760B684-F6E2-42A8-8E5D-FEECF0B04546}"/>
    <hyperlink ref="E67" r:id="rId268" display="https://my.apps.factset.com/viewer/?_app_id=central_doc_viewer&amp;_dd2=%26f%3Dsld%26c%3Dtrue%26os%3D119912%26oe%3D119923&amp;_doc_docfn=U2FsdGVkX1+ZO4ZaPzobGnr51SrEIxGVZg7yU2+ZQe4q5+8057t8fxoCrbLxe1HA0ua0RXY+jeQKn9561OI59SKXqrJfxUIQ/+f5jFB/1R8=&amp;center_on_screen=true&amp;float_window=true&amp;height=800&amp;positioning_strategy=center_on_screen&amp;width=950" xr:uid="{28267835-E8B2-4EF2-908E-D5AFE743DB79}"/>
    <hyperlink ref="F67" r:id="rId269" display="https://my.apps.factset.com/viewer/?_app_id=central_doc_viewer&amp;_dd2=%26f%3Dsld%26c%3Dtrue%26os%3D120135%26oe%3D120141&amp;_doc_docfn=U2FsdGVkX19abcjRIgX3HQ4BgwTmw0jMC1YcbO48XgPvoRnlKkJAAoL1oF7s4rNJATwPK8JCFxEBwl4UhfyzJFfxRUAI2BWtwXA3Vyqdrow=&amp;center_on_screen=true&amp;float_window=true&amp;height=800&amp;positioning_strategy=center_on_screen&amp;width=950" xr:uid="{1989E1D2-3A78-4870-A6BE-1B5CDD776B6C}"/>
    <hyperlink ref="B72" r:id="rId270" display="https://my.apps.factset.com/viewer/?_app_id=central_doc_viewer&amp;_dd2=%26f%3Dsld%26c%3Dtrue%26os%3D1721228%26oe%3D1721232&amp;_doc_docfn=U2FsdGVkX19RSa51YAoIPndQJID4mZ72MpHZAtHFf2pS7DVw/WQv57PrwepS/CPYFNa6nMt2gdF7gB8waMmCB/ZQ/4y/3tsond/rHaD7lc8=&amp;center_on_screen=true&amp;float_window=true&amp;height=800&amp;positioning_strategy=center_on_screen&amp;width=950" xr:uid="{16E2A579-5DB6-48D2-AA64-CB41EB6CF371}"/>
    <hyperlink ref="C72" r:id="rId271" display="https://my.apps.factset.com/viewer/?_app_id=central_doc_viewer&amp;_dd2=%26f%3Dsld%26c%3Dtrue%26os%3D120490%26oe%3D120494&amp;_doc_docfn=U2FsdGVkX19YLPAUekNJ/12HoiC2Bb2TaNc+vUmoG6/ZLiba+xHcTb+iPC1QSqtmtUdgWIy3DoapnweuMUF+XAC63Avj/YSW6vcztF93pko=&amp;center_on_screen=true&amp;float_window=true&amp;height=800&amp;positioning_strategy=center_on_screen&amp;width=950" xr:uid="{10C7DF56-115A-43E7-A422-03437481AB99}"/>
    <hyperlink ref="D72" r:id="rId272" display="https://my.apps.factset.com/viewer/?_app_id=central_doc_viewer&amp;_dd2=%26f%3Dsld%26c%3Dtrue%26os%3D169104%26oe%3D169110&amp;_doc_docfn=U2FsdGVkX1/f96Lt4QdIQFbRs/BYBrWUxbPLw2e4JsEoiZwSXkIT7b7E8yKtwlmdIOJ4Vomwd2sYxsSMJXcRaL/VMqig0Yo3cVw9N22JUJE=&amp;center_on_screen=true&amp;float_window=true&amp;height=800&amp;positioning_strategy=center_on_screen&amp;width=950" xr:uid="{BCD65E2E-F754-4149-90AF-7A6647BE4F6C}"/>
    <hyperlink ref="E72" r:id="rId273" display="https://my.apps.factset.com/viewer/?_app_id=central_doc_viewer&amp;_dd2=%26f%3Dsld%26c%3Dtrue%26os%3D121760%26oe%3D121768&amp;_doc_docfn=U2FsdGVkX1+4s2rSdRYlz9swmwxW13oUS/4GaMnA74nwik7PcAtYp0BtkGegNyGzZnkR8wvaK+u63c6snq+rnScW8WzVZxF3mtwLGix4zkA=&amp;center_on_screen=true&amp;float_window=true&amp;height=800&amp;positioning_strategy=center_on_screen&amp;width=950" xr:uid="{ECE0627C-D730-4C73-88DD-E987EB5FBCF6}"/>
    <hyperlink ref="F72" r:id="rId274" display="https://my.apps.factset.com/viewer/?_app_id=central_doc_viewer&amp;_dd2=%26f%3Dsld%26c%3Dtrue%26os%3D121971%26oe%3D121975&amp;_doc_docfn=U2FsdGVkX1+V2PXiUKNA5LMJe80HvGJ54kawFngUPQsgapZFXxBYeAqUwhBlvE3LsTBlbyuaHT11d30CZuhtJ1PuWlhiiQjNYv+aPr0dugc=&amp;center_on_screen=true&amp;float_window=true&amp;height=800&amp;positioning_strategy=center_on_screen&amp;width=950" xr:uid="{384AFDA5-75E3-4A21-B6C3-F3FDD79E5FFB}"/>
    <hyperlink ref="B76" r:id="rId275" display="https://my.apps.factset.com/viewer/?_app_id=central_doc_viewer&amp;_dd2=%26f%3Dsld%26c%3Dtrue%26os%3D1722588%26oe%3D1722599&amp;_doc_docfn=U2FsdGVkX19m7ow+JhjdmS0QoZ9v7uQIuwdGz2/K4hRxewxVYtinSKgTU84vAsj6qkilPyhcViOqZ6qxtXhGzQfbU6WIEaby1D6ILcfZoCI=&amp;center_on_screen=true&amp;float_window=true&amp;height=800&amp;positioning_strategy=center_on_screen&amp;width=950" xr:uid="{B4F2D5A8-136F-434D-AF4E-6C30F6A7B2AA}"/>
    <hyperlink ref="C76" r:id="rId276" display="https://my.apps.factset.com/viewer/?_app_id=central_doc_viewer&amp;_dd2=%26f%3Dsld%26c%3Dtrue%26os%3D121802%26oe%3D121809&amp;_doc_docfn=U2FsdGVkX1+wvzT8JhwzojmuGhCtWkZQC9uOaHumvg3cTvdRN5fKfX9EoHOudYEjP+SdGuwGWWWjmVtiPDDj307AKcD/HZFYMX+nOtqf2Mc=&amp;center_on_screen=true&amp;float_window=true&amp;height=800&amp;positioning_strategy=center_on_screen&amp;width=950" xr:uid="{9947B80A-A1CF-49E1-A76B-3B0853B39E42}"/>
    <hyperlink ref="D76" r:id="rId277" display="https://my.apps.factset.com/viewer/?_app_id=central_doc_viewer&amp;_dd2=%26f%3Dsld%26c%3Dtrue%26os%3D171233%26oe%3D171244&amp;_doc_docfn=U2FsdGVkX1+jGBcAZ+G4gS6TQ5SPO5PtTWQH+XxHfFAniMAgqITEQC7NFmjjXswrXsu9KxcrMflywQHQFyxNP6ThdPsnr8SeFv2oClsyEaI=&amp;center_on_screen=true&amp;float_window=true&amp;height=800&amp;positioning_strategy=center_on_screen&amp;width=950" xr:uid="{754411BB-CB8C-462E-B2FA-161E36BCEC1E}"/>
    <hyperlink ref="E76" r:id="rId278" display="https://my.apps.factset.com/viewer/?_app_id=central_doc_viewer&amp;_dd2=%26f%3Dsld%26c%3Dtrue%26os%3D123752%26oe%3D123759&amp;_doc_docfn=U2FsdGVkX18LpNQN01NNYYaaSe+jzKRtM3nJCfNeRBNBIElNL0jM2vOUOf5g+KYkfADycVC+agE2UNg0xlPjlK+YWTHbze8HomfOMM55YEI=&amp;center_on_screen=true&amp;float_window=true&amp;height=800&amp;positioning_strategy=center_on_screen&amp;width=950" xr:uid="{09011FEF-E266-444C-8D9C-FADABDA267D7}"/>
    <hyperlink ref="F76" r:id="rId279" display="https://my.apps.factset.com/viewer/?_app_id=central_doc_viewer&amp;_dd2=%26f%3Dsld%26c%3Dtrue%26os%3D123961%26oe%3D123968&amp;_doc_docfn=U2FsdGVkX19C192Ga0NXDUmSMsw0Ry2JtCjdKIm2i7JszRhiYVnkroEWc3bnZoQPOHU9I0oF+DFESI884Dv/tQ4lMR9xRp1244cRWABF3QM=&amp;center_on_screen=true&amp;float_window=true&amp;height=800&amp;positioning_strategy=center_on_screen&amp;width=950" xr:uid="{BC0B0E2A-AB76-4F0B-B636-7A57B21D9BE0}"/>
    <hyperlink ref="G16" r:id="rId280" display="https://my.apps.factset.com/viewer/?_app_id=central_doc_viewer&amp;_dd2=%26f%3Dsld%26c%3Dtrue%26os%3D110852%26oe%3D110861&amp;_doc_docfn=U2FsdGVkX18Rv50aQg9+lyWwFNu2LH/nS8WTnC/Q8xC3+W11IykTmPoR4OfNRr30qfZPz45AeuxlWz4U42P3Cs4vmFTaijdOF+sjMCXhDHo=&amp;center_on_screen=true&amp;float_window=true&amp;height=800&amp;positioning_strategy=center_on_screen&amp;width=950" xr:uid="{C6090F48-8B64-4BCF-AE77-AC8B217C4916}"/>
    <hyperlink ref="G5" r:id="rId281" display="https://my.apps.factset.com/viewer/?_app_id=central_doc_viewer&amp;_dd2=%26f%3Dsld%26c%3Dtrue%26os%3D126888%26oe%3D126897&amp;_doc_docfn=U2FsdGVkX1/FvNCYa8j+mDnSiGCoFpGuZ7YKoZGZyF3R2ssFT+/jwnwKAvS6YWjYo31kEUtk6f47hHrZmopPrb0gzBwZffPs1y8vzlQ+XCU=&amp;center_on_screen=true&amp;float_window=true&amp;height=800&amp;positioning_strategy=center_on_screen&amp;width=950" xr:uid="{C010D559-2618-4D1D-B474-D4733EC96E07}"/>
    <hyperlink ref="G12" r:id="rId282" display="https://my.apps.factset.com/viewer/?_app_id=central_doc_viewer&amp;_dd2=%26f%3Dsld%26c%3Dtrue%26os%3D129436%26oe%3D129442&amp;_doc_docfn=U2FsdGVkX19PyJG0OiL80AZ7mxaXZCKUV9yA1BxxYN1tdJurv56CACwcDKZB7lmk2JlrkuaMFVISUxCHfiltT2ikx+QR8YtzjKztGhJbXp4=&amp;center_on_screen=true&amp;float_window=true&amp;height=800&amp;positioning_strategy=center_on_screen&amp;width=950" xr:uid="{71C0F2CC-3EEB-4BCB-A698-9847BC7DC0F5}"/>
    <hyperlink ref="G31" r:id="rId283" display="https://my.apps.factset.com/viewer/?_app_id=central_doc_viewer&amp;_dd2=%26f%3Dsld%26c%3Dtrue%26os%3D112664%26oe%3D112671&amp;_doc_docfn=U2FsdGVkX192YLsGaRHqTe8ptF8U85izf7t5qp1oYXSA3BSdaR6mK66Xn+dt2R6xwItPVNdatno/HFK+t2aGx9iTtAPbXJ9CiRjMusWbSs4=&amp;center_on_screen=true&amp;float_window=true&amp;height=800&amp;positioning_strategy=center_on_screen&amp;width=950" xr:uid="{3CE0F4EC-DD51-4F14-B7F5-8D89493D8498}"/>
    <hyperlink ref="G19" r:id="rId284" display="https://my.apps.factset.com/viewer/?_app_id=central_doc_viewer&amp;_dd2=%26f%3Dsld%26c%3Dtrue%26os%3D128046%26oe%3D128053&amp;_doc_docfn=U2FsdGVkX19j7r+TDAyiTNrltx8HeoCPc39I4ErgM/B7FEXyHFejCqljiB6+J6qi2oYY5KM0GPsUeAD1iyygX7XtdrFrAdsvaOUIVewFycc=&amp;center_on_screen=true&amp;float_window=true&amp;height=800&amp;positioning_strategy=center_on_screen&amp;width=950" xr:uid="{A4B2DF1E-4C2F-4D23-B5AC-5512CD8312BA}"/>
    <hyperlink ref="G24" r:id="rId285" display="https://my.apps.factset.com/viewer/?_app_id=central_doc_viewer&amp;_dd2=%26f%3Dsld%26c%3Dtrue%26os%3D130594%26oe%3D130602&amp;_doc_docfn=U2FsdGVkX1+dUxccptO/Q0J+EhsFKV6DngIKf4beWKNmL7IyggmIhbtJxZ3yGFJD/7NT/X4DQEYXnx8jCcXaQAGEOFj1U8o6S989b/JTOCA=&amp;center_on_screen=true&amp;float_window=true&amp;height=800&amp;positioning_strategy=center_on_screen&amp;width=950" xr:uid="{1DED00CC-F0EC-4118-A396-A6B1A38A9191}"/>
    <hyperlink ref="G29" r:id="rId286" display="https://my.apps.factset.com/viewer/?_app_id=central_doc_viewer&amp;_dd2=%26f%3Dsld%26c%3Dtrue%26os%3D111940%26oe%3D111946&amp;_doc_docfn=U2FsdGVkX1/muOkcdcopQP/wu9y8XLQBSaqqmMm9z0E7EFjMq0+vZ/G+9W7ejR6bA5io11audeqqhj0M4NRijSYQxUmHjZSDhFo/cyIQDQ0=&amp;center_on_screen=true&amp;float_window=true&amp;height=800&amp;positioning_strategy=center_on_screen&amp;width=950" xr:uid="{1A892816-2EF8-43B6-80E5-144966D31ED3}"/>
    <hyperlink ref="G33" r:id="rId287" display="https://my.apps.factset.com/viewer/?_app_id=central_doc_viewer&amp;_dd2=%26f%3Dsld%26c%3Dtrue%26os%3D113338%26oe%3D113345&amp;_doc_docfn=U2FsdGVkX192HyD0WtX7T7g4vsNPcoqrnR7p7Vc7hX5AiyV7i2yhxQKoO5tfp7BRVXnShW0lgs9Nfbu8GGWYlxjgI/dknpPs9q/1iN1yDyM=&amp;center_on_screen=true&amp;float_window=true&amp;height=800&amp;positioning_strategy=center_on_screen&amp;width=950" xr:uid="{245416FE-F961-4073-B785-8D8D46563A0A}"/>
    <hyperlink ref="G54" r:id="rId288" display="https://my.apps.factset.com/viewer/?_app_id=central_doc_viewer&amp;_dd2=%26f%3Dsld%26c%3Dtrue%26os%3D117314%26oe%3D117321&amp;_doc_docfn=U2FsdGVkX18PRIIhXaxYUMiFN1MkD0zQmdqpWeBZp19j8FzKOLmBHIKc0xUZWGS6CkUHAw0KxDdkyAQvuYPxciJ2i5rF/btmSXioqcc3TAQ=&amp;center_on_screen=true&amp;float_window=true&amp;height=800&amp;positioning_strategy=center_on_screen&amp;width=950" xr:uid="{5944C728-3721-459D-9D06-00D21E0324DF}"/>
    <hyperlink ref="G36" r:id="rId289" display="https://my.apps.factset.com/viewer/?_app_id=central_doc_viewer&amp;_dd2=%26f%3Dsld%26c%3Dtrue%26os%3D114396%26oe%3D114403&amp;_doc_docfn=U2FsdGVkX1+ip67ygHc/7JRpab3x59RRphWJWI3w5HSgz8rQzbkCbTdIgAuY7rTGaLu6ctZ+CLeXrKV6UAQl9fZMYh2Khd3nbDQ5CZhqeTw=&amp;center_on_screen=true&amp;float_window=true&amp;height=800&amp;positioning_strategy=center_on_screen&amp;width=950" xr:uid="{315D7B8C-9378-4560-8D13-B5549C920333}"/>
    <hyperlink ref="G41" r:id="rId290" display="https://my.apps.factset.com/viewer/?_app_id=central_doc_viewer&amp;_dd2=%26f%3Dsld%26c%3Dtrue%26os%3D115118%26oe%3D115125&amp;_doc_docfn=U2FsdGVkX1+WF9g3hTw4fKe8RW99x2VJ6+hplz41VAu6bi4tHI4ft7K+QWKh0Ygp13xxUVEy3Qz4lDy4ybB4Dr19+DUJrsQk6+EN8AAqcAE=&amp;center_on_screen=true&amp;float_window=true&amp;height=800&amp;positioning_strategy=center_on_screen&amp;width=950" xr:uid="{6DC29D60-1FD3-4825-811B-A849E66A8186}"/>
    <hyperlink ref="G46" r:id="rId291" display="https://my.apps.factset.com/viewer/?_app_id=central_doc_viewer&amp;_dd2=%26f%3Dsld%26c%3Dtrue%26os%3D115862%26oe%3D115869&amp;_doc_docfn=U2FsdGVkX19R4c3dx3BYqxxX9nrW5g2mhqdScQdZS30p2GvRaW7x7K3/8JFMQOwJrVArvXk7Cz+CPaFZioA5bE2P8CL7KUVGInIkvHFRW9w=&amp;center_on_screen=true&amp;float_window=true&amp;height=800&amp;positioning_strategy=center_on_screen&amp;width=950" xr:uid="{441A028E-7BBC-41D1-BF27-649D94FF0A5F}"/>
    <hyperlink ref="G51" r:id="rId292" display="https://my.apps.factset.com/viewer/?_app_id=central_doc_viewer&amp;_dd2=%26f%3Dsld%26c%3Dtrue%26os%3D116611%26oe%3D116617&amp;_doc_docfn=U2FsdGVkX19C9UugLcS5dej0uIaXKzRikOQYoe5uT//41SuGYOnzb13SSmrYrh2WEz3fubJq2VLkF+7/WUEriwM263Ms+kyIGye7j/vLmoY=&amp;center_on_screen=true&amp;float_window=true&amp;height=800&amp;positioning_strategy=center_on_screen&amp;width=950" xr:uid="{332F9B91-38B6-40B1-8638-660EC4D72ECF}"/>
    <hyperlink ref="G56" r:id="rId293" display="https://my.apps.factset.com/viewer/?_app_id=central_doc_viewer&amp;_dd2=%26f%3Dsld%26c%3Dtrue%26os%3D118016%26oe%3D118022&amp;_doc_docfn=U2FsdGVkX1/RygMSap2SKIZarFInIGVB2SJStUILJWGQQRXRmA1WwOCqf/2J12UhawdXsvKqdJPJB6fiSjpWYVP8kedfoHDDEysOJh9mRwo=&amp;center_on_screen=true&amp;float_window=true&amp;height=800&amp;positioning_strategy=center_on_screen&amp;width=950" xr:uid="{BDB2B379-87A5-46DE-9FE7-E58FD5478831}"/>
    <hyperlink ref="G60" r:id="rId294" display="https://my.apps.factset.com/viewer/?_app_id=central_doc_viewer&amp;_dd2=%26f%3Dsld%26c%3Dtrue%26os%3D118737%26oe%3D118745&amp;_doc_docfn=U2FsdGVkX19eI3oCNAh81uTqgra4z1UjopsHSwj6lDcUroyPEaqwuAh1/BRusFEFHlY/glM2qkXMD98mAlMsERJIOrFfjjONf1OpNWMJ03A=&amp;center_on_screen=true&amp;float_window=true&amp;height=800&amp;positioning_strategy=center_on_screen&amp;width=950" xr:uid="{0FF50146-ED3A-452C-A88C-EA2272194819}"/>
    <hyperlink ref="G61" r:id="rId295" display="https://my.apps.factset.com/viewer/?_app_id=central_doc_viewer&amp;_dd2=%26f%3Dsld%26c%3Dtrue%26os%3D119470%26oe%3D119473&amp;_doc_docfn=U2FsdGVkX1/lAH9dXYkYis4v3Luzh/H9c/LjcyQnhp4MpDXzt96Y6k5085fIBxHgH/3T4gM8QJae3FZPl90kawj94RvZmuOotoV65mGveCY=&amp;center_on_screen=true&amp;float_window=true&amp;height=800&amp;positioning_strategy=center_on_screen&amp;width=950" xr:uid="{0091CA7E-D426-4856-9C34-43A542815EB6}"/>
    <hyperlink ref="G63" r:id="rId296" display="https://my.apps.factset.com/viewer/?_app_id=central_doc_viewer&amp;_dd2=%26f%3Dsld%26c%3Dtrue%26os%3D120388%26oe%3D120394&amp;_doc_docfn=U2FsdGVkX1+0ECo6AIuHvDmgD2EY6FQPPrQAUI+O94dsqEnQx8tY75G5tu5nVtFksX2Y9d7PgmjeoCGqrcJ7dVlk6tAg87xyqE8xjFmlYAU=&amp;center_on_screen=true&amp;float_window=true&amp;height=800&amp;positioning_strategy=center_on_screen&amp;width=950" xr:uid="{B2869B72-5F13-4204-B9BA-F8481ACED592}"/>
    <hyperlink ref="G65" r:id="rId297" display="https://my.apps.factset.com/viewer/?_app_id=central_doc_viewer&amp;_dd2=%26f%3Dsld%26c%3Dtrue%26os%3D121101%26oe%3D121109&amp;_doc_docfn=U2FsdGVkX19Ld2xxqGSqcJ1sGSFv7w5HAfgzvx+4b0OA7eqpm5VFKWEya4foYXYgyA5cVBIpq9LgpNKBzN2ccHAxf/63KrYDERR9kk+31BI=&amp;center_on_screen=true&amp;float_window=true&amp;height=800&amp;positioning_strategy=center_on_screen&amp;width=950" xr:uid="{FFEF0F0D-2B85-4547-959E-C19D2229F95E}"/>
    <hyperlink ref="G67" r:id="rId298" display="https://my.apps.factset.com/viewer/?_app_id=central_doc_viewer&amp;_dd2=%26f%3Dsld%26c%3Dtrue%26os%3D121782%26oe%3D121790&amp;_doc_docfn=U2FsdGVkX18rgngph0uPfzFdoCaIQi/m7kdHfVrwCajXUGs58eiL3yZ5fQSq2iCM20mPZSFP4nw2oQuE0evpzCZPsutuEwDf1Bri2lvvKl8=&amp;center_on_screen=true&amp;float_window=true&amp;height=800&amp;positioning_strategy=center_on_screen&amp;width=950" xr:uid="{662CE88B-CBB6-4AB1-B002-8FDDCB8D7C09}"/>
    <hyperlink ref="G72" r:id="rId299" display="https://my.apps.factset.com/viewer/?_app_id=central_doc_viewer&amp;_dd2=%26f%3Dsld%26c%3Dtrue%26os%3D123560%26oe%3D123566&amp;_doc_docfn=U2FsdGVkX18TCLwnKidUogdXd/N0JMp+BCTF8oPdQwqmBC45etSmlJTyzlJ4IHxD6TiqjQABk8YXou55YY+lB1+8TCCfM84DhcQYxYwrMs0=&amp;center_on_screen=true&amp;float_window=true&amp;height=800&amp;positioning_strategy=center_on_screen&amp;width=950" xr:uid="{50E202CE-D79F-4236-B17C-EF46CCA3D5FC}"/>
    <hyperlink ref="G76" r:id="rId300" display="https://my.apps.factset.com/viewer/?_app_id=central_doc_viewer&amp;_dd2=%26f%3Dsld%26c%3Dtrue%26os%3D125476%26oe%3D125483&amp;_doc_docfn=U2FsdGVkX1/XV/TxEks3mwFMvwcKnpl4D4YWPUA9pMlp4fSWJQZ5kt1vhvCQES42WARtusGBPbXAGAGeZf7D/eCEm4PLNWtxPMaFuz7TplU=&amp;center_on_screen=true&amp;float_window=true&amp;height=800&amp;positioning_strategy=center_on_screen&amp;width=950" xr:uid="{F33F83D6-88C4-428C-BB6D-258322635B09}"/>
  </hyperlinks>
  <pageMargins left="0.75" right="0.75" top="1" bottom="1" header="0.5" footer="0.5"/>
  <ignoredErrors>
    <ignoredError sqref="Q17 Q13 Q26:Q27 Q22 Q38 Q43 Q4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1756C-61A7-4EA0-93D7-634F4DA578CE}">
  <dimension ref="A1:J28"/>
  <sheetViews>
    <sheetView workbookViewId="0">
      <selection activeCell="F42" sqref="F42"/>
    </sheetView>
  </sheetViews>
  <sheetFormatPr defaultRowHeight="12.5" x14ac:dyDescent="0.25"/>
  <cols>
    <col min="1" max="1" width="12.26953125" bestFit="1" customWidth="1"/>
    <col min="2" max="3" width="10.26953125" customWidth="1"/>
    <col min="4" max="4" width="12.26953125" bestFit="1" customWidth="1"/>
    <col min="9" max="9" width="15.26953125" bestFit="1" customWidth="1"/>
  </cols>
  <sheetData>
    <row r="1" spans="1:10" x14ac:dyDescent="0.25">
      <c r="A1" t="s">
        <v>12</v>
      </c>
      <c r="D1" t="s">
        <v>12</v>
      </c>
      <c r="G1" t="s">
        <v>109</v>
      </c>
      <c r="J1" t="s">
        <v>121</v>
      </c>
    </row>
    <row r="2" spans="1:10" x14ac:dyDescent="0.25">
      <c r="A2" t="s">
        <v>105</v>
      </c>
      <c r="B2">
        <v>24.769653000000002</v>
      </c>
      <c r="D2" t="s">
        <v>156</v>
      </c>
      <c r="E2">
        <v>26.65</v>
      </c>
      <c r="G2" t="s">
        <v>110</v>
      </c>
      <c r="I2" t="s">
        <v>163</v>
      </c>
    </row>
    <row r="3" spans="1:10" x14ac:dyDescent="0.25">
      <c r="A3" t="s">
        <v>106</v>
      </c>
      <c r="B3">
        <v>26.981860000000001</v>
      </c>
      <c r="D3" t="s">
        <v>105</v>
      </c>
      <c r="E3">
        <v>24.769653000000002</v>
      </c>
      <c r="G3" t="s">
        <v>137</v>
      </c>
    </row>
    <row r="4" spans="1:10" x14ac:dyDescent="0.25">
      <c r="A4" t="s">
        <v>107</v>
      </c>
      <c r="B4">
        <v>24.943764000000002</v>
      </c>
      <c r="D4" t="s">
        <v>106</v>
      </c>
      <c r="E4">
        <v>26.981860000000001</v>
      </c>
      <c r="G4" t="s">
        <v>136</v>
      </c>
    </row>
    <row r="5" spans="1:10" x14ac:dyDescent="0.25">
      <c r="A5" t="s">
        <v>108</v>
      </c>
      <c r="B5">
        <v>29.620031000000001</v>
      </c>
      <c r="D5" t="s">
        <v>107</v>
      </c>
      <c r="E5">
        <v>24.943764000000002</v>
      </c>
      <c r="G5" t="s">
        <v>135</v>
      </c>
    </row>
    <row r="6" spans="1:10" x14ac:dyDescent="0.25">
      <c r="A6" t="s">
        <v>139</v>
      </c>
      <c r="B6">
        <v>26.893507</v>
      </c>
      <c r="D6" t="s">
        <v>108</v>
      </c>
      <c r="E6">
        <v>29.620031000000001</v>
      </c>
      <c r="G6" t="s">
        <v>134</v>
      </c>
    </row>
    <row r="7" spans="1:10" x14ac:dyDescent="0.25">
      <c r="A7" t="s">
        <v>140</v>
      </c>
      <c r="B7">
        <v>30.304993</v>
      </c>
      <c r="D7" s="106" t="s">
        <v>158</v>
      </c>
      <c r="E7" s="106">
        <v>28.89</v>
      </c>
      <c r="F7" s="106"/>
      <c r="G7" s="106" t="s">
        <v>111</v>
      </c>
      <c r="H7" s="108">
        <v>0.185</v>
      </c>
      <c r="I7" t="s">
        <v>162</v>
      </c>
    </row>
    <row r="8" spans="1:10" x14ac:dyDescent="0.25">
      <c r="A8" t="s">
        <v>141</v>
      </c>
      <c r="B8">
        <v>27.643784</v>
      </c>
      <c r="D8" t="s">
        <v>139</v>
      </c>
      <c r="E8">
        <v>26.893507</v>
      </c>
      <c r="G8" t="s">
        <v>133</v>
      </c>
      <c r="H8" s="22">
        <v>0.245</v>
      </c>
    </row>
    <row r="9" spans="1:10" x14ac:dyDescent="0.25">
      <c r="A9" t="s">
        <v>142</v>
      </c>
      <c r="B9">
        <v>30.500672999999999</v>
      </c>
      <c r="D9" t="s">
        <v>140</v>
      </c>
      <c r="E9">
        <v>30.304993</v>
      </c>
      <c r="G9" t="s">
        <v>132</v>
      </c>
      <c r="H9" s="22">
        <v>0.23499999999999999</v>
      </c>
    </row>
    <row r="10" spans="1:10" x14ac:dyDescent="0.25">
      <c r="A10" t="s">
        <v>143</v>
      </c>
      <c r="B10">
        <v>34.874096000000002</v>
      </c>
      <c r="D10" s="106" t="s">
        <v>141</v>
      </c>
      <c r="E10" s="106">
        <v>27.643784</v>
      </c>
      <c r="F10" s="106"/>
      <c r="G10" s="106" t="s">
        <v>131</v>
      </c>
      <c r="H10" s="107">
        <v>0.2</v>
      </c>
    </row>
    <row r="11" spans="1:10" x14ac:dyDescent="0.25">
      <c r="A11" t="s">
        <v>144</v>
      </c>
      <c r="B11">
        <v>34.266196999999998</v>
      </c>
      <c r="D11" t="s">
        <v>142</v>
      </c>
      <c r="E11">
        <v>30.500672999999999</v>
      </c>
      <c r="G11" t="s">
        <v>130</v>
      </c>
      <c r="H11" s="40">
        <v>0.27</v>
      </c>
    </row>
    <row r="12" spans="1:10" x14ac:dyDescent="0.25">
      <c r="A12" t="s">
        <v>145</v>
      </c>
      <c r="B12">
        <v>31.630141999999999</v>
      </c>
      <c r="D12" t="s">
        <v>157</v>
      </c>
      <c r="E12">
        <v>32.119999999999997</v>
      </c>
      <c r="G12" t="s">
        <v>112</v>
      </c>
      <c r="H12" s="40">
        <v>0.27</v>
      </c>
      <c r="I12" t="s">
        <v>161</v>
      </c>
    </row>
    <row r="13" spans="1:10" x14ac:dyDescent="0.25">
      <c r="A13" t="s">
        <v>146</v>
      </c>
      <c r="B13">
        <v>28.539373000000001</v>
      </c>
      <c r="D13" t="s">
        <v>143</v>
      </c>
      <c r="E13">
        <v>34.874096000000002</v>
      </c>
      <c r="G13" t="s">
        <v>129</v>
      </c>
      <c r="H13" s="22">
        <v>0.30499999999999999</v>
      </c>
    </row>
    <row r="14" spans="1:10" x14ac:dyDescent="0.25">
      <c r="A14" t="s">
        <v>147</v>
      </c>
      <c r="B14">
        <v>27.430630000000001</v>
      </c>
      <c r="D14" t="s">
        <v>144</v>
      </c>
      <c r="E14">
        <v>34.266196999999998</v>
      </c>
      <c r="G14" t="s">
        <v>128</v>
      </c>
      <c r="H14" s="22">
        <v>0.30499999999999999</v>
      </c>
    </row>
    <row r="15" spans="1:10" x14ac:dyDescent="0.25">
      <c r="A15" t="s">
        <v>148</v>
      </c>
      <c r="B15">
        <v>23.402273000000001</v>
      </c>
      <c r="D15" t="s">
        <v>145</v>
      </c>
      <c r="E15">
        <v>31.630141999999999</v>
      </c>
      <c r="G15" t="s">
        <v>127</v>
      </c>
      <c r="H15" s="22">
        <v>0.27500000000000002</v>
      </c>
    </row>
    <row r="16" spans="1:10" x14ac:dyDescent="0.25">
      <c r="A16" t="s">
        <v>149</v>
      </c>
      <c r="B16">
        <v>23.545677000000001</v>
      </c>
      <c r="D16" t="s">
        <v>146</v>
      </c>
      <c r="E16">
        <v>28.539373000000001</v>
      </c>
      <c r="G16" t="s">
        <v>126</v>
      </c>
      <c r="H16" s="22">
        <v>0.26500000000000001</v>
      </c>
    </row>
    <row r="17" spans="1:9" x14ac:dyDescent="0.25">
      <c r="A17" t="s">
        <v>150</v>
      </c>
      <c r="B17">
        <v>24.502644</v>
      </c>
      <c r="D17" s="106" t="s">
        <v>159</v>
      </c>
      <c r="E17" s="106">
        <v>24.65</v>
      </c>
      <c r="F17" s="106"/>
      <c r="G17" s="106" t="s">
        <v>113</v>
      </c>
      <c r="H17" s="107">
        <v>0.24</v>
      </c>
      <c r="I17" t="s">
        <v>160</v>
      </c>
    </row>
    <row r="18" spans="1:9" x14ac:dyDescent="0.25">
      <c r="A18" t="s">
        <v>151</v>
      </c>
      <c r="B18">
        <v>24.549050000000001</v>
      </c>
      <c r="D18" t="s">
        <v>147</v>
      </c>
      <c r="E18">
        <v>27.430630000000001</v>
      </c>
      <c r="G18" t="s">
        <v>122</v>
      </c>
      <c r="H18" s="40">
        <v>0.25</v>
      </c>
    </row>
    <row r="19" spans="1:9" x14ac:dyDescent="0.25">
      <c r="A19" t="s">
        <v>152</v>
      </c>
      <c r="B19">
        <v>25.910233999999999</v>
      </c>
      <c r="D19" t="s">
        <v>148</v>
      </c>
      <c r="E19">
        <v>23.402273000000001</v>
      </c>
      <c r="G19" t="s">
        <v>123</v>
      </c>
      <c r="H19" s="22">
        <v>0.20499999999999999</v>
      </c>
    </row>
    <row r="20" spans="1:9" x14ac:dyDescent="0.25">
      <c r="A20" t="s">
        <v>153</v>
      </c>
      <c r="B20">
        <v>22.739502000000002</v>
      </c>
      <c r="D20" t="s">
        <v>149</v>
      </c>
      <c r="E20">
        <v>23.545677000000001</v>
      </c>
      <c r="G20" t="s">
        <v>124</v>
      </c>
      <c r="H20" s="22">
        <v>0.185</v>
      </c>
    </row>
    <row r="21" spans="1:9" x14ac:dyDescent="0.25">
      <c r="A21" t="s">
        <v>154</v>
      </c>
      <c r="B21">
        <v>21.105967</v>
      </c>
      <c r="D21" t="s">
        <v>150</v>
      </c>
      <c r="E21">
        <v>24.502644</v>
      </c>
      <c r="G21" t="s">
        <v>125</v>
      </c>
      <c r="H21" s="40">
        <v>0.21</v>
      </c>
    </row>
    <row r="22" spans="1:9" x14ac:dyDescent="0.25">
      <c r="D22" s="106" t="s">
        <v>155</v>
      </c>
      <c r="E22" s="109">
        <v>23.48</v>
      </c>
      <c r="F22" s="106"/>
      <c r="G22" s="106" t="s">
        <v>114</v>
      </c>
      <c r="H22" s="108">
        <v>0.20499999999999999</v>
      </c>
      <c r="I22" t="s">
        <v>138</v>
      </c>
    </row>
    <row r="23" spans="1:9" x14ac:dyDescent="0.25">
      <c r="D23" t="s">
        <v>151</v>
      </c>
      <c r="E23">
        <v>24.549050000000001</v>
      </c>
      <c r="G23" t="s">
        <v>117</v>
      </c>
      <c r="H23" s="22">
        <v>0.22500000000000001</v>
      </c>
    </row>
    <row r="24" spans="1:9" x14ac:dyDescent="0.25">
      <c r="D24" t="s">
        <v>152</v>
      </c>
      <c r="E24">
        <v>25.910233999999999</v>
      </c>
      <c r="G24" t="s">
        <v>118</v>
      </c>
      <c r="H24" s="22">
        <v>0.23499999999999999</v>
      </c>
    </row>
    <row r="25" spans="1:9" x14ac:dyDescent="0.25">
      <c r="D25" t="s">
        <v>153</v>
      </c>
      <c r="E25">
        <v>22.739502000000002</v>
      </c>
      <c r="G25" t="s">
        <v>119</v>
      </c>
      <c r="H25" s="22">
        <v>0.20499999999999999</v>
      </c>
    </row>
    <row r="26" spans="1:9" x14ac:dyDescent="0.25">
      <c r="D26" t="s">
        <v>154</v>
      </c>
      <c r="E26">
        <v>21.105967</v>
      </c>
      <c r="G26" t="s">
        <v>120</v>
      </c>
      <c r="H26" s="40">
        <v>0.19</v>
      </c>
    </row>
    <row r="27" spans="1:9" x14ac:dyDescent="0.25">
      <c r="G27" t="s">
        <v>115</v>
      </c>
      <c r="H27" s="22">
        <v>0.16500000000000001</v>
      </c>
    </row>
    <row r="28" spans="1:9" x14ac:dyDescent="0.25">
      <c r="G28" t="s">
        <v>116</v>
      </c>
      <c r="H28" s="22">
        <v>0.185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E5BC7-5F0B-4095-B6F1-867182CE7711}">
  <dimension ref="A1:E253"/>
  <sheetViews>
    <sheetView topLeftCell="B24" workbookViewId="0">
      <selection activeCell="P58" sqref="P58"/>
    </sheetView>
  </sheetViews>
  <sheetFormatPr defaultRowHeight="12.5" x14ac:dyDescent="0.25"/>
  <cols>
    <col min="1" max="1" width="10.36328125" bestFit="1" customWidth="1"/>
    <col min="2" max="2" width="19.90625" bestFit="1" customWidth="1"/>
    <col min="3" max="3" width="20.6328125" bestFit="1" customWidth="1"/>
    <col min="4" max="4" width="23.6328125" bestFit="1" customWidth="1"/>
    <col min="5" max="5" width="24.90625" bestFit="1" customWidth="1"/>
  </cols>
  <sheetData>
    <row r="1" spans="1:5" ht="13" x14ac:dyDescent="0.3">
      <c r="A1" s="101" t="s">
        <v>100</v>
      </c>
      <c r="B1" s="101" t="s">
        <v>101</v>
      </c>
      <c r="C1" s="101" t="s">
        <v>102</v>
      </c>
      <c r="D1" s="101" t="s">
        <v>103</v>
      </c>
      <c r="E1" s="101" t="s">
        <v>104</v>
      </c>
    </row>
    <row r="2" spans="1:5" x14ac:dyDescent="0.25">
      <c r="A2" s="102">
        <v>43700</v>
      </c>
      <c r="B2" s="103">
        <v>114.9</v>
      </c>
      <c r="C2" s="103">
        <v>0.20799999999999999</v>
      </c>
      <c r="D2" s="103">
        <v>11.95</v>
      </c>
      <c r="E2" s="103">
        <v>1.9994000000000001</v>
      </c>
    </row>
    <row r="3" spans="1:5" x14ac:dyDescent="0.25">
      <c r="A3" s="104">
        <v>43707</v>
      </c>
      <c r="B3" s="105">
        <v>108.57</v>
      </c>
      <c r="C3" s="105">
        <v>0.2117</v>
      </c>
      <c r="D3" s="105">
        <v>11.43</v>
      </c>
      <c r="E3" s="105">
        <v>2.0099999999999998</v>
      </c>
    </row>
    <row r="4" spans="1:5" x14ac:dyDescent="0.25">
      <c r="A4" s="102">
        <v>43714</v>
      </c>
      <c r="B4" s="103">
        <v>98.64</v>
      </c>
      <c r="C4" s="103">
        <v>0.24129999999999999</v>
      </c>
      <c r="D4" s="103">
        <v>11.57</v>
      </c>
      <c r="E4" s="103">
        <v>2.06</v>
      </c>
    </row>
    <row r="5" spans="1:5" x14ac:dyDescent="0.25">
      <c r="A5" s="104">
        <v>43721</v>
      </c>
      <c r="B5" s="105">
        <v>85.2</v>
      </c>
      <c r="C5" s="105">
        <v>0.2467</v>
      </c>
      <c r="D5" s="105">
        <v>10.15</v>
      </c>
      <c r="E5" s="105">
        <v>2.0699999999999998</v>
      </c>
    </row>
    <row r="6" spans="1:5" x14ac:dyDescent="0.25">
      <c r="A6" s="102">
        <v>43728</v>
      </c>
      <c r="B6" s="103">
        <v>86.74</v>
      </c>
      <c r="C6" s="103">
        <v>0.2482</v>
      </c>
      <c r="D6" s="103">
        <v>10.36</v>
      </c>
      <c r="E6" s="103">
        <v>2.08</v>
      </c>
    </row>
    <row r="7" spans="1:5" x14ac:dyDescent="0.25">
      <c r="A7" s="104">
        <v>43735</v>
      </c>
      <c r="B7" s="105">
        <v>75.87</v>
      </c>
      <c r="C7" s="105">
        <v>0.24979999999999999</v>
      </c>
      <c r="D7" s="105">
        <v>9.08</v>
      </c>
      <c r="E7" s="105">
        <v>2.09</v>
      </c>
    </row>
    <row r="8" spans="1:5" x14ac:dyDescent="0.25">
      <c r="A8" s="102">
        <v>43742</v>
      </c>
      <c r="B8" s="103">
        <v>79.11</v>
      </c>
      <c r="C8" s="103">
        <v>0.25130000000000002</v>
      </c>
      <c r="D8" s="103">
        <v>9.48</v>
      </c>
      <c r="E8" s="103">
        <v>2.1</v>
      </c>
    </row>
    <row r="9" spans="1:5" x14ac:dyDescent="0.25">
      <c r="A9" s="104">
        <v>43749</v>
      </c>
      <c r="B9" s="105">
        <v>73.959999999999994</v>
      </c>
      <c r="C9" s="105">
        <v>0.25290000000000001</v>
      </c>
      <c r="D9" s="105">
        <v>8.8800000000000008</v>
      </c>
      <c r="E9" s="105">
        <v>2.11</v>
      </c>
    </row>
    <row r="10" spans="1:5" x14ac:dyDescent="0.25">
      <c r="A10" s="102">
        <v>43756</v>
      </c>
      <c r="B10" s="103">
        <v>70.52</v>
      </c>
      <c r="C10" s="103">
        <v>0.25440000000000002</v>
      </c>
      <c r="D10" s="103">
        <v>8.49</v>
      </c>
      <c r="E10" s="103">
        <v>2.11</v>
      </c>
    </row>
    <row r="11" spans="1:5" x14ac:dyDescent="0.25">
      <c r="A11" s="104">
        <v>43763</v>
      </c>
      <c r="B11" s="105">
        <v>72.2</v>
      </c>
      <c r="C11" s="105">
        <v>0.25590000000000002</v>
      </c>
      <c r="D11" s="105">
        <v>8.7100000000000009</v>
      </c>
      <c r="E11" s="105">
        <v>2.12</v>
      </c>
    </row>
    <row r="12" spans="1:5" x14ac:dyDescent="0.25">
      <c r="A12" s="102">
        <v>43770</v>
      </c>
      <c r="B12" s="103">
        <v>75.59</v>
      </c>
      <c r="C12" s="103">
        <v>0.27979999999999999</v>
      </c>
      <c r="D12" s="103">
        <v>9.76</v>
      </c>
      <c r="E12" s="103">
        <v>2.17</v>
      </c>
    </row>
    <row r="13" spans="1:5" x14ac:dyDescent="0.25">
      <c r="A13" s="104">
        <v>43777</v>
      </c>
      <c r="B13" s="105">
        <v>69.010000000000005</v>
      </c>
      <c r="C13" s="105">
        <v>0.28110000000000002</v>
      </c>
      <c r="D13" s="105">
        <v>8.92</v>
      </c>
      <c r="E13" s="105">
        <v>2.1800000000000002</v>
      </c>
    </row>
    <row r="14" spans="1:5" x14ac:dyDescent="0.25">
      <c r="A14" s="102">
        <v>43784</v>
      </c>
      <c r="B14" s="103">
        <v>75.95</v>
      </c>
      <c r="C14" s="103">
        <v>0.28239999999999998</v>
      </c>
      <c r="D14" s="103">
        <v>9.82</v>
      </c>
      <c r="E14" s="103">
        <v>2.1800000000000002</v>
      </c>
    </row>
    <row r="15" spans="1:5" x14ac:dyDescent="0.25">
      <c r="A15" s="104">
        <v>43791</v>
      </c>
      <c r="B15" s="105">
        <v>85.26</v>
      </c>
      <c r="C15" s="105">
        <v>0.28370000000000001</v>
      </c>
      <c r="D15" s="105">
        <v>11.03</v>
      </c>
      <c r="E15" s="105">
        <v>2.19</v>
      </c>
    </row>
    <row r="16" spans="1:5" x14ac:dyDescent="0.25">
      <c r="A16" s="102">
        <v>43798</v>
      </c>
      <c r="B16" s="103">
        <v>93.21</v>
      </c>
      <c r="C16" s="103">
        <v>0.28499999999999998</v>
      </c>
      <c r="D16" s="103">
        <v>12.07</v>
      </c>
      <c r="E16" s="103">
        <v>2.2000000000000002</v>
      </c>
    </row>
    <row r="17" spans="1:5" x14ac:dyDescent="0.25">
      <c r="A17" s="104">
        <v>43805</v>
      </c>
      <c r="B17" s="105">
        <v>85.24</v>
      </c>
      <c r="C17" s="105">
        <v>0.28639999999999999</v>
      </c>
      <c r="D17" s="105">
        <v>11.04</v>
      </c>
      <c r="E17" s="105">
        <v>2.21</v>
      </c>
    </row>
    <row r="18" spans="1:5" x14ac:dyDescent="0.25">
      <c r="A18" s="102">
        <v>43812</v>
      </c>
      <c r="B18" s="103">
        <v>84.68</v>
      </c>
      <c r="C18" s="103">
        <v>0.28770000000000001</v>
      </c>
      <c r="D18" s="103">
        <v>10.98</v>
      </c>
      <c r="E18" s="103">
        <v>2.2200000000000002</v>
      </c>
    </row>
    <row r="19" spans="1:5" x14ac:dyDescent="0.25">
      <c r="A19" s="104">
        <v>43819</v>
      </c>
      <c r="B19" s="105">
        <v>88.31</v>
      </c>
      <c r="C19" s="105">
        <v>0.28899999999999998</v>
      </c>
      <c r="D19" s="105">
        <v>11.46</v>
      </c>
      <c r="E19" s="105">
        <v>2.23</v>
      </c>
    </row>
    <row r="20" spans="1:5" x14ac:dyDescent="0.25">
      <c r="A20" s="102">
        <v>43826</v>
      </c>
      <c r="B20" s="103">
        <v>88.39</v>
      </c>
      <c r="C20" s="103">
        <v>0.2903</v>
      </c>
      <c r="D20" s="103">
        <v>11.48</v>
      </c>
      <c r="E20" s="103">
        <v>2.2400000000000002</v>
      </c>
    </row>
    <row r="21" spans="1:5" x14ac:dyDescent="0.25">
      <c r="A21" s="104">
        <v>43833</v>
      </c>
      <c r="B21" s="105">
        <v>90.26</v>
      </c>
      <c r="C21" s="105">
        <v>0.29160000000000003</v>
      </c>
      <c r="D21" s="105">
        <v>11.74</v>
      </c>
      <c r="E21" s="105">
        <v>2.2400000000000002</v>
      </c>
    </row>
    <row r="22" spans="1:5" x14ac:dyDescent="0.25">
      <c r="A22" s="102">
        <v>43840</v>
      </c>
      <c r="B22" s="103">
        <v>94.77</v>
      </c>
      <c r="C22" s="103">
        <v>0.29289999999999999</v>
      </c>
      <c r="D22" s="103">
        <v>12.33</v>
      </c>
      <c r="E22" s="103">
        <v>2.25</v>
      </c>
    </row>
    <row r="23" spans="1:5" x14ac:dyDescent="0.25">
      <c r="A23" s="104">
        <v>43847</v>
      </c>
      <c r="B23" s="105">
        <v>90.9</v>
      </c>
      <c r="C23" s="105">
        <v>0.29509999999999997</v>
      </c>
      <c r="D23" s="105">
        <v>11.84</v>
      </c>
      <c r="E23" s="105">
        <v>2.27</v>
      </c>
    </row>
    <row r="24" spans="1:5" x14ac:dyDescent="0.25">
      <c r="A24" s="102">
        <v>43854</v>
      </c>
      <c r="B24" s="103">
        <v>93.66</v>
      </c>
      <c r="C24" s="103">
        <v>0.2964</v>
      </c>
      <c r="D24" s="103">
        <v>12.21</v>
      </c>
      <c r="E24" s="103">
        <v>2.27</v>
      </c>
    </row>
    <row r="25" spans="1:5" x14ac:dyDescent="0.25">
      <c r="A25" s="104">
        <v>43861</v>
      </c>
      <c r="B25" s="105">
        <v>91.82</v>
      </c>
      <c r="C25" s="105">
        <v>0.34100000000000003</v>
      </c>
      <c r="D25" s="105">
        <v>13.45</v>
      </c>
      <c r="E25" s="105">
        <v>2.33</v>
      </c>
    </row>
    <row r="26" spans="1:5" x14ac:dyDescent="0.25">
      <c r="A26" s="102">
        <v>43868</v>
      </c>
      <c r="B26" s="103">
        <v>95.49</v>
      </c>
      <c r="C26" s="103">
        <v>0.34239999999999998</v>
      </c>
      <c r="D26" s="103">
        <v>13.99</v>
      </c>
      <c r="E26" s="103">
        <v>2.34</v>
      </c>
    </row>
    <row r="27" spans="1:5" x14ac:dyDescent="0.25">
      <c r="A27" s="104">
        <v>43875</v>
      </c>
      <c r="B27" s="105">
        <v>105.08</v>
      </c>
      <c r="C27" s="105">
        <v>0.34370000000000001</v>
      </c>
      <c r="D27" s="105">
        <v>15.4</v>
      </c>
      <c r="E27" s="105">
        <v>2.35</v>
      </c>
    </row>
    <row r="28" spans="1:5" x14ac:dyDescent="0.25">
      <c r="A28" s="102">
        <v>43882</v>
      </c>
      <c r="B28" s="103">
        <v>96.96</v>
      </c>
      <c r="C28" s="103">
        <v>0.34510000000000002</v>
      </c>
      <c r="D28" s="103">
        <v>14.21</v>
      </c>
      <c r="E28" s="103">
        <v>2.35</v>
      </c>
    </row>
    <row r="29" spans="1:5" x14ac:dyDescent="0.25">
      <c r="A29" s="104">
        <v>43889</v>
      </c>
      <c r="B29" s="105">
        <v>93.22</v>
      </c>
      <c r="C29" s="105">
        <v>0.34649999999999997</v>
      </c>
      <c r="D29" s="105">
        <v>13.66</v>
      </c>
      <c r="E29" s="105">
        <v>2.36</v>
      </c>
    </row>
    <row r="30" spans="1:5" x14ac:dyDescent="0.25">
      <c r="A30" s="102">
        <v>43896</v>
      </c>
      <c r="B30" s="103">
        <v>86.52</v>
      </c>
      <c r="C30" s="103">
        <v>0.34960000000000002</v>
      </c>
      <c r="D30" s="103">
        <v>12.75</v>
      </c>
      <c r="E30" s="103">
        <v>2.37</v>
      </c>
    </row>
    <row r="31" spans="1:5" x14ac:dyDescent="0.25">
      <c r="A31" s="104">
        <v>43903</v>
      </c>
      <c r="B31" s="105">
        <v>67.989999999999995</v>
      </c>
      <c r="C31" s="105">
        <v>0.34520000000000001</v>
      </c>
      <c r="D31" s="105">
        <v>9.8800000000000008</v>
      </c>
      <c r="E31" s="105">
        <v>2.38</v>
      </c>
    </row>
    <row r="32" spans="1:5" x14ac:dyDescent="0.25">
      <c r="A32" s="102">
        <v>43910</v>
      </c>
      <c r="B32" s="103">
        <v>65.86</v>
      </c>
      <c r="C32" s="103">
        <v>0.34589999999999999</v>
      </c>
      <c r="D32" s="103">
        <v>9.56</v>
      </c>
      <c r="E32" s="103">
        <v>2.38</v>
      </c>
    </row>
    <row r="33" spans="1:5" x14ac:dyDescent="0.25">
      <c r="A33" s="104">
        <v>43917</v>
      </c>
      <c r="B33" s="105">
        <v>71.95</v>
      </c>
      <c r="C33" s="105">
        <v>0.34039999999999998</v>
      </c>
      <c r="D33" s="105">
        <v>10.46</v>
      </c>
      <c r="E33" s="105">
        <v>2.34</v>
      </c>
    </row>
    <row r="34" spans="1:5" x14ac:dyDescent="0.25">
      <c r="A34" s="102">
        <v>43924</v>
      </c>
      <c r="B34" s="103">
        <v>60.92</v>
      </c>
      <c r="C34" s="103">
        <v>0.33900000000000002</v>
      </c>
      <c r="D34" s="103">
        <v>8.83</v>
      </c>
      <c r="E34" s="103">
        <v>2.34</v>
      </c>
    </row>
    <row r="35" spans="1:5" x14ac:dyDescent="0.25">
      <c r="A35" s="104">
        <v>43930</v>
      </c>
      <c r="B35" s="105">
        <v>72.66</v>
      </c>
      <c r="C35" s="105">
        <v>0.3407</v>
      </c>
      <c r="D35" s="105">
        <v>10.54</v>
      </c>
      <c r="E35" s="105">
        <v>2.35</v>
      </c>
    </row>
    <row r="36" spans="1:5" x14ac:dyDescent="0.25">
      <c r="A36" s="102">
        <v>43938</v>
      </c>
      <c r="B36" s="103">
        <v>74.87</v>
      </c>
      <c r="C36" s="103">
        <v>0.34329999999999999</v>
      </c>
      <c r="D36" s="103">
        <v>10.87</v>
      </c>
      <c r="E36" s="103">
        <v>2.37</v>
      </c>
    </row>
    <row r="37" spans="1:5" x14ac:dyDescent="0.25">
      <c r="A37" s="104">
        <v>43945</v>
      </c>
      <c r="B37" s="105">
        <v>83.07</v>
      </c>
      <c r="C37" s="105">
        <v>0.34370000000000001</v>
      </c>
      <c r="D37" s="105">
        <v>12.01</v>
      </c>
      <c r="E37" s="105">
        <v>2.38</v>
      </c>
    </row>
    <row r="38" spans="1:5" x14ac:dyDescent="0.25">
      <c r="A38" s="102">
        <v>43952</v>
      </c>
      <c r="B38" s="103">
        <v>78.540000000000006</v>
      </c>
      <c r="C38" s="103">
        <v>0.3458</v>
      </c>
      <c r="D38" s="103">
        <v>11.37</v>
      </c>
      <c r="E38" s="103">
        <v>2.39</v>
      </c>
    </row>
    <row r="39" spans="1:5" x14ac:dyDescent="0.25">
      <c r="A39" s="104">
        <v>43959</v>
      </c>
      <c r="B39" s="105">
        <v>89.69</v>
      </c>
      <c r="C39" s="105">
        <v>0.34810000000000002</v>
      </c>
      <c r="D39" s="105">
        <v>13.07</v>
      </c>
      <c r="E39" s="105">
        <v>2.39</v>
      </c>
    </row>
    <row r="40" spans="1:5" x14ac:dyDescent="0.25">
      <c r="A40" s="102">
        <v>43966</v>
      </c>
      <c r="B40" s="103">
        <v>80.63</v>
      </c>
      <c r="C40" s="103">
        <v>0.40960000000000002</v>
      </c>
      <c r="D40" s="103">
        <v>14.11</v>
      </c>
      <c r="E40" s="103">
        <v>2.34</v>
      </c>
    </row>
    <row r="41" spans="1:5" x14ac:dyDescent="0.25">
      <c r="A41" s="104">
        <v>43973</v>
      </c>
      <c r="B41" s="105">
        <v>89.15</v>
      </c>
      <c r="C41" s="105">
        <v>0.41499999999999998</v>
      </c>
      <c r="D41" s="105">
        <v>15.73</v>
      </c>
      <c r="E41" s="105">
        <v>2.35</v>
      </c>
    </row>
    <row r="42" spans="1:5" x14ac:dyDescent="0.25">
      <c r="A42" s="102">
        <v>43980</v>
      </c>
      <c r="B42" s="103">
        <v>92.34</v>
      </c>
      <c r="C42" s="103">
        <v>0.41660000000000003</v>
      </c>
      <c r="D42" s="103">
        <v>16.28</v>
      </c>
      <c r="E42" s="103">
        <v>2.36</v>
      </c>
    </row>
    <row r="43" spans="1:5" x14ac:dyDescent="0.25">
      <c r="A43" s="104">
        <v>43987</v>
      </c>
      <c r="B43" s="105">
        <v>89.18</v>
      </c>
      <c r="C43" s="105">
        <v>0.41820000000000002</v>
      </c>
      <c r="D43" s="105">
        <v>15.72</v>
      </c>
      <c r="E43" s="105">
        <v>2.37</v>
      </c>
    </row>
    <row r="44" spans="1:5" x14ac:dyDescent="0.25">
      <c r="A44" s="102">
        <v>43994</v>
      </c>
      <c r="B44" s="103">
        <v>85.48</v>
      </c>
      <c r="C44" s="103">
        <v>0.41980000000000001</v>
      </c>
      <c r="D44" s="103">
        <v>15.06</v>
      </c>
      <c r="E44" s="103">
        <v>2.38</v>
      </c>
    </row>
    <row r="45" spans="1:5" x14ac:dyDescent="0.25">
      <c r="A45" s="104">
        <v>44001</v>
      </c>
      <c r="B45" s="105">
        <v>99.18</v>
      </c>
      <c r="C45" s="105">
        <v>0.42149999999999999</v>
      </c>
      <c r="D45" s="105">
        <v>17.46</v>
      </c>
      <c r="E45" s="105">
        <v>2.39</v>
      </c>
    </row>
    <row r="46" spans="1:5" x14ac:dyDescent="0.25">
      <c r="A46" s="102">
        <v>44008</v>
      </c>
      <c r="B46" s="103">
        <v>97.86</v>
      </c>
      <c r="C46" s="103">
        <v>0.42309999999999998</v>
      </c>
      <c r="D46" s="103">
        <v>17.22</v>
      </c>
      <c r="E46" s="103">
        <v>2.4</v>
      </c>
    </row>
    <row r="47" spans="1:5" x14ac:dyDescent="0.25">
      <c r="A47" s="104">
        <v>44014</v>
      </c>
      <c r="B47" s="105">
        <v>99.78</v>
      </c>
      <c r="C47" s="105">
        <v>0.42449999999999999</v>
      </c>
      <c r="D47" s="105">
        <v>17.559999999999999</v>
      </c>
      <c r="E47" s="105">
        <v>2.41</v>
      </c>
    </row>
    <row r="48" spans="1:5" x14ac:dyDescent="0.25">
      <c r="A48" s="102">
        <v>44022</v>
      </c>
      <c r="B48" s="103">
        <v>100.25</v>
      </c>
      <c r="C48" s="103">
        <v>0.43269999999999997</v>
      </c>
      <c r="D48" s="103">
        <v>17.87</v>
      </c>
      <c r="E48" s="103">
        <v>2.4300000000000002</v>
      </c>
    </row>
    <row r="49" spans="1:5" x14ac:dyDescent="0.25">
      <c r="A49" s="104">
        <v>44029</v>
      </c>
      <c r="B49" s="105">
        <v>95.86</v>
      </c>
      <c r="C49" s="105">
        <v>0.43440000000000001</v>
      </c>
      <c r="D49" s="105">
        <v>17.09</v>
      </c>
      <c r="E49" s="105">
        <v>2.44</v>
      </c>
    </row>
    <row r="50" spans="1:5" x14ac:dyDescent="0.25">
      <c r="A50" s="102">
        <v>44036</v>
      </c>
      <c r="B50" s="103">
        <v>94.55</v>
      </c>
      <c r="C50" s="103">
        <v>0.43659999999999999</v>
      </c>
      <c r="D50" s="103">
        <v>16.86</v>
      </c>
      <c r="E50" s="103">
        <v>2.4500000000000002</v>
      </c>
    </row>
    <row r="51" spans="1:5" x14ac:dyDescent="0.25">
      <c r="A51" s="104">
        <v>44043</v>
      </c>
      <c r="B51" s="105">
        <v>81.86</v>
      </c>
      <c r="C51" s="105">
        <v>0.51100000000000001</v>
      </c>
      <c r="D51" s="105">
        <v>16.670000000000002</v>
      </c>
      <c r="E51" s="105">
        <v>2.5099999999999998</v>
      </c>
    </row>
    <row r="52" spans="1:5" x14ac:dyDescent="0.25">
      <c r="A52" s="102">
        <v>44050</v>
      </c>
      <c r="B52" s="103">
        <v>73.81</v>
      </c>
      <c r="C52" s="103">
        <v>0.51270000000000004</v>
      </c>
      <c r="D52" s="103">
        <v>15.02</v>
      </c>
      <c r="E52" s="103">
        <v>2.52</v>
      </c>
    </row>
    <row r="53" spans="1:5" x14ac:dyDescent="0.25">
      <c r="A53" s="104">
        <v>44057</v>
      </c>
      <c r="B53" s="105">
        <v>72.48</v>
      </c>
      <c r="C53" s="105">
        <v>0.51480000000000004</v>
      </c>
      <c r="D53" s="105">
        <v>14.75</v>
      </c>
      <c r="E53" s="105">
        <v>2.5299999999999998</v>
      </c>
    </row>
    <row r="54" spans="1:5" x14ac:dyDescent="0.25">
      <c r="A54" s="102">
        <v>44064</v>
      </c>
      <c r="B54" s="103">
        <v>76.989999999999995</v>
      </c>
      <c r="C54" s="103">
        <v>0.51639999999999997</v>
      </c>
      <c r="D54" s="103">
        <v>15.65</v>
      </c>
      <c r="E54" s="103">
        <v>2.54</v>
      </c>
    </row>
    <row r="55" spans="1:5" x14ac:dyDescent="0.25">
      <c r="A55" s="104">
        <v>44071</v>
      </c>
      <c r="B55" s="105">
        <v>83.48</v>
      </c>
      <c r="C55" s="105">
        <v>0.5181</v>
      </c>
      <c r="D55" s="105">
        <v>16.95</v>
      </c>
      <c r="E55" s="105">
        <v>2.5499999999999998</v>
      </c>
    </row>
    <row r="56" spans="1:5" x14ac:dyDescent="0.25">
      <c r="A56" s="102">
        <v>44078</v>
      </c>
      <c r="B56" s="103">
        <v>76.95</v>
      </c>
      <c r="C56" s="103">
        <v>0.51970000000000005</v>
      </c>
      <c r="D56" s="103">
        <v>15.61</v>
      </c>
      <c r="E56" s="103">
        <v>2.56</v>
      </c>
    </row>
    <row r="57" spans="1:5" x14ac:dyDescent="0.25">
      <c r="A57" s="104">
        <v>44085</v>
      </c>
      <c r="B57" s="105">
        <v>75.05</v>
      </c>
      <c r="C57" s="105">
        <v>0.52139999999999997</v>
      </c>
      <c r="D57" s="105">
        <v>15.21</v>
      </c>
      <c r="E57" s="105">
        <v>2.57</v>
      </c>
    </row>
    <row r="58" spans="1:5" x14ac:dyDescent="0.25">
      <c r="A58" s="102">
        <v>44092</v>
      </c>
      <c r="B58" s="103">
        <v>75.45</v>
      </c>
      <c r="C58" s="103">
        <v>0.52270000000000005</v>
      </c>
      <c r="D58" s="103">
        <v>15.27</v>
      </c>
      <c r="E58" s="103">
        <v>2.58</v>
      </c>
    </row>
    <row r="59" spans="1:5" x14ac:dyDescent="0.25">
      <c r="A59" s="104">
        <v>44099</v>
      </c>
      <c r="B59" s="105">
        <v>78.319999999999993</v>
      </c>
      <c r="C59" s="105">
        <v>0.52580000000000005</v>
      </c>
      <c r="D59" s="105">
        <v>15.88</v>
      </c>
      <c r="E59" s="105">
        <v>2.59</v>
      </c>
    </row>
    <row r="60" spans="1:5" x14ac:dyDescent="0.25">
      <c r="A60" s="102">
        <v>44106</v>
      </c>
      <c r="B60" s="103">
        <v>75.010000000000005</v>
      </c>
      <c r="C60" s="103">
        <v>0.52759999999999996</v>
      </c>
      <c r="D60" s="103">
        <v>15.2</v>
      </c>
      <c r="E60" s="103">
        <v>2.6</v>
      </c>
    </row>
    <row r="61" spans="1:5" x14ac:dyDescent="0.25">
      <c r="A61" s="104">
        <v>44113</v>
      </c>
      <c r="B61" s="105">
        <v>81.3</v>
      </c>
      <c r="C61" s="105">
        <v>0.52949999999999997</v>
      </c>
      <c r="D61" s="105">
        <v>16.45</v>
      </c>
      <c r="E61" s="105">
        <v>2.62</v>
      </c>
    </row>
    <row r="62" spans="1:5" x14ac:dyDescent="0.25">
      <c r="A62" s="102">
        <v>44120</v>
      </c>
      <c r="B62" s="103">
        <v>80.77</v>
      </c>
      <c r="C62" s="103">
        <v>0.53129999999999999</v>
      </c>
      <c r="D62" s="103">
        <v>16.329999999999998</v>
      </c>
      <c r="E62" s="103">
        <v>2.63</v>
      </c>
    </row>
    <row r="63" spans="1:5" x14ac:dyDescent="0.25">
      <c r="A63" s="104">
        <v>44127</v>
      </c>
      <c r="B63" s="105">
        <v>81.27</v>
      </c>
      <c r="C63" s="105">
        <v>0.53300000000000003</v>
      </c>
      <c r="D63" s="105">
        <v>16.420000000000002</v>
      </c>
      <c r="E63" s="105">
        <v>2.64</v>
      </c>
    </row>
    <row r="64" spans="1:5" x14ac:dyDescent="0.25">
      <c r="A64" s="102">
        <v>44134</v>
      </c>
      <c r="B64" s="103">
        <v>59.9</v>
      </c>
      <c r="C64" s="103">
        <v>0.58950000000000002</v>
      </c>
      <c r="D64" s="103">
        <v>13.13</v>
      </c>
      <c r="E64" s="103">
        <v>2.69</v>
      </c>
    </row>
    <row r="65" spans="1:5" x14ac:dyDescent="0.25">
      <c r="A65" s="104">
        <v>44141</v>
      </c>
      <c r="B65" s="105">
        <v>62.88</v>
      </c>
      <c r="C65" s="105">
        <v>0.58750000000000002</v>
      </c>
      <c r="D65" s="105">
        <v>13.67</v>
      </c>
      <c r="E65" s="105">
        <v>2.7</v>
      </c>
    </row>
    <row r="66" spans="1:5" x14ac:dyDescent="0.25">
      <c r="A66" s="102">
        <v>44148</v>
      </c>
      <c r="B66" s="103">
        <v>59.45</v>
      </c>
      <c r="C66" s="103">
        <v>0.59189999999999998</v>
      </c>
      <c r="D66" s="103">
        <v>12.96</v>
      </c>
      <c r="E66" s="103">
        <v>2.72</v>
      </c>
    </row>
    <row r="67" spans="1:5" x14ac:dyDescent="0.25">
      <c r="A67" s="104">
        <v>44155</v>
      </c>
      <c r="B67" s="105">
        <v>61.62</v>
      </c>
      <c r="C67" s="105">
        <v>0.59360000000000002</v>
      </c>
      <c r="D67" s="105">
        <v>13.4</v>
      </c>
      <c r="E67" s="105">
        <v>2.73</v>
      </c>
    </row>
    <row r="68" spans="1:5" x14ac:dyDescent="0.25">
      <c r="A68" s="102">
        <v>44162</v>
      </c>
      <c r="B68" s="103">
        <v>64.62</v>
      </c>
      <c r="C68" s="103">
        <v>0.59450000000000003</v>
      </c>
      <c r="D68" s="103">
        <v>14.02</v>
      </c>
      <c r="E68" s="103">
        <v>2.74</v>
      </c>
    </row>
    <row r="69" spans="1:5" x14ac:dyDescent="0.25">
      <c r="A69" s="104">
        <v>44169</v>
      </c>
      <c r="B69" s="105">
        <v>66.38</v>
      </c>
      <c r="C69" s="105">
        <v>0.59550000000000003</v>
      </c>
      <c r="D69" s="105">
        <v>14.37</v>
      </c>
      <c r="E69" s="105">
        <v>2.75</v>
      </c>
    </row>
    <row r="70" spans="1:5" x14ac:dyDescent="0.25">
      <c r="A70" s="102">
        <v>44176</v>
      </c>
      <c r="B70" s="103">
        <v>65.540000000000006</v>
      </c>
      <c r="C70" s="103">
        <v>0.59640000000000004</v>
      </c>
      <c r="D70" s="103">
        <v>14.16</v>
      </c>
      <c r="E70" s="103">
        <v>2.76</v>
      </c>
    </row>
    <row r="71" spans="1:5" x14ac:dyDescent="0.25">
      <c r="A71" s="104">
        <v>44183</v>
      </c>
      <c r="B71" s="105">
        <v>73.8</v>
      </c>
      <c r="C71" s="105">
        <v>0.59789999999999999</v>
      </c>
      <c r="D71" s="105">
        <v>15.92</v>
      </c>
      <c r="E71" s="105">
        <v>2.77</v>
      </c>
    </row>
    <row r="72" spans="1:5" x14ac:dyDescent="0.25">
      <c r="A72" s="102">
        <v>44189</v>
      </c>
      <c r="B72" s="103">
        <v>72.39</v>
      </c>
      <c r="C72" s="103">
        <v>0.59650000000000003</v>
      </c>
      <c r="D72" s="103">
        <v>15.55</v>
      </c>
      <c r="E72" s="103">
        <v>2.78</v>
      </c>
    </row>
    <row r="73" spans="1:5" x14ac:dyDescent="0.25">
      <c r="A73" s="104">
        <v>44196</v>
      </c>
      <c r="B73" s="105">
        <v>72.38</v>
      </c>
      <c r="C73" s="105">
        <v>0.5978</v>
      </c>
      <c r="D73" s="105">
        <v>15.52</v>
      </c>
      <c r="E73" s="105">
        <v>2.79</v>
      </c>
    </row>
    <row r="74" spans="1:5" x14ac:dyDescent="0.25">
      <c r="A74" s="102">
        <v>44204</v>
      </c>
      <c r="B74" s="103">
        <v>70.59</v>
      </c>
      <c r="C74" s="103">
        <v>0.5988</v>
      </c>
      <c r="D74" s="103">
        <v>15.1</v>
      </c>
      <c r="E74" s="103">
        <v>2.8</v>
      </c>
    </row>
    <row r="75" spans="1:5" x14ac:dyDescent="0.25">
      <c r="A75" s="104">
        <v>44211</v>
      </c>
      <c r="B75" s="105">
        <v>72.39</v>
      </c>
      <c r="C75" s="105">
        <v>0.59819999999999995</v>
      </c>
      <c r="D75" s="105">
        <v>15.4</v>
      </c>
      <c r="E75" s="105">
        <v>2.81</v>
      </c>
    </row>
    <row r="76" spans="1:5" x14ac:dyDescent="0.25">
      <c r="A76" s="102">
        <v>44218</v>
      </c>
      <c r="B76" s="103">
        <v>75.239999999999995</v>
      </c>
      <c r="C76" s="103">
        <v>0.59909999999999997</v>
      </c>
      <c r="D76" s="103">
        <v>15.97</v>
      </c>
      <c r="E76" s="103">
        <v>2.82</v>
      </c>
    </row>
    <row r="77" spans="1:5" x14ac:dyDescent="0.25">
      <c r="A77" s="104">
        <v>44225</v>
      </c>
      <c r="B77" s="105">
        <v>69.040000000000006</v>
      </c>
      <c r="C77" s="105">
        <v>0.60119999999999996</v>
      </c>
      <c r="D77" s="105">
        <v>14.65</v>
      </c>
      <c r="E77" s="105">
        <v>2.83</v>
      </c>
    </row>
    <row r="78" spans="1:5" x14ac:dyDescent="0.25">
      <c r="A78" s="102">
        <v>44232</v>
      </c>
      <c r="B78" s="103">
        <v>88.45</v>
      </c>
      <c r="C78" s="103">
        <v>0.627</v>
      </c>
      <c r="D78" s="103">
        <v>18.63</v>
      </c>
      <c r="E78" s="103">
        <v>2.98</v>
      </c>
    </row>
    <row r="79" spans="1:5" x14ac:dyDescent="0.25">
      <c r="A79" s="104">
        <v>44239</v>
      </c>
      <c r="B79" s="105">
        <v>85.33</v>
      </c>
      <c r="C79" s="105">
        <v>0.62729999999999997</v>
      </c>
      <c r="D79" s="105">
        <v>17.91</v>
      </c>
      <c r="E79" s="105">
        <v>2.99</v>
      </c>
    </row>
    <row r="80" spans="1:5" x14ac:dyDescent="0.25">
      <c r="A80" s="102">
        <v>44246</v>
      </c>
      <c r="B80" s="103">
        <v>84.26</v>
      </c>
      <c r="C80" s="103">
        <v>0.62760000000000005</v>
      </c>
      <c r="D80" s="103">
        <v>17.63</v>
      </c>
      <c r="E80" s="103">
        <v>3</v>
      </c>
    </row>
    <row r="81" spans="1:5" x14ac:dyDescent="0.25">
      <c r="A81" s="104">
        <v>44253</v>
      </c>
      <c r="B81" s="105">
        <v>79.25</v>
      </c>
      <c r="C81" s="105">
        <v>0.62790000000000001</v>
      </c>
      <c r="D81" s="105">
        <v>16.52</v>
      </c>
      <c r="E81" s="105">
        <v>3.01</v>
      </c>
    </row>
    <row r="82" spans="1:5" x14ac:dyDescent="0.25">
      <c r="A82" s="102">
        <v>44260</v>
      </c>
      <c r="B82" s="103">
        <v>79.48</v>
      </c>
      <c r="C82" s="103">
        <v>0.62819999999999998</v>
      </c>
      <c r="D82" s="103">
        <v>16.52</v>
      </c>
      <c r="E82" s="103">
        <v>3.02</v>
      </c>
    </row>
    <row r="83" spans="1:5" x14ac:dyDescent="0.25">
      <c r="A83" s="104">
        <v>44267</v>
      </c>
      <c r="B83" s="105">
        <v>83.95</v>
      </c>
      <c r="C83" s="105">
        <v>0.62849999999999995</v>
      </c>
      <c r="D83" s="105">
        <v>17.39</v>
      </c>
      <c r="E83" s="105">
        <v>3.03</v>
      </c>
    </row>
    <row r="84" spans="1:5" x14ac:dyDescent="0.25">
      <c r="A84" s="102">
        <v>44274</v>
      </c>
      <c r="B84" s="103">
        <v>80.83</v>
      </c>
      <c r="C84" s="103">
        <v>0.62970000000000004</v>
      </c>
      <c r="D84" s="103">
        <v>16.7</v>
      </c>
      <c r="E84" s="103">
        <v>3.05</v>
      </c>
    </row>
    <row r="85" spans="1:5" x14ac:dyDescent="0.25">
      <c r="A85" s="104">
        <v>44281</v>
      </c>
      <c r="B85" s="105">
        <v>75.13</v>
      </c>
      <c r="C85" s="105">
        <v>0.63</v>
      </c>
      <c r="D85" s="105">
        <v>15.47</v>
      </c>
      <c r="E85" s="105">
        <v>3.06</v>
      </c>
    </row>
    <row r="86" spans="1:5" x14ac:dyDescent="0.25">
      <c r="A86" s="102">
        <v>44287</v>
      </c>
      <c r="B86" s="103">
        <v>78.569999999999993</v>
      </c>
      <c r="C86" s="103">
        <v>0.63060000000000005</v>
      </c>
      <c r="D86" s="103">
        <v>16.14</v>
      </c>
      <c r="E86" s="103">
        <v>3.07</v>
      </c>
    </row>
    <row r="87" spans="1:5" x14ac:dyDescent="0.25">
      <c r="A87" s="104">
        <v>44295</v>
      </c>
      <c r="B87" s="105">
        <v>83.45</v>
      </c>
      <c r="C87" s="105">
        <v>0.63380000000000003</v>
      </c>
      <c r="D87" s="105">
        <v>17.14</v>
      </c>
      <c r="E87" s="105">
        <v>3.09</v>
      </c>
    </row>
    <row r="88" spans="1:5" x14ac:dyDescent="0.25">
      <c r="A88" s="102">
        <v>44302</v>
      </c>
      <c r="B88" s="103">
        <v>83.42</v>
      </c>
      <c r="C88" s="103">
        <v>0.63660000000000005</v>
      </c>
      <c r="D88" s="103">
        <v>17.13</v>
      </c>
      <c r="E88" s="103">
        <v>3.1</v>
      </c>
    </row>
    <row r="89" spans="1:5" x14ac:dyDescent="0.25">
      <c r="A89" s="104">
        <v>44309</v>
      </c>
      <c r="B89" s="105">
        <v>82.65</v>
      </c>
      <c r="C89" s="105">
        <v>0.63939999999999997</v>
      </c>
      <c r="D89" s="105">
        <v>16.97</v>
      </c>
      <c r="E89" s="105">
        <v>3.11</v>
      </c>
    </row>
    <row r="90" spans="1:5" x14ac:dyDescent="0.25">
      <c r="A90" s="102">
        <v>44316</v>
      </c>
      <c r="B90" s="103">
        <v>81.03</v>
      </c>
      <c r="C90" s="103">
        <v>0.64219999999999999</v>
      </c>
      <c r="D90" s="103">
        <v>16.64</v>
      </c>
      <c r="E90" s="103">
        <v>3.13</v>
      </c>
    </row>
    <row r="91" spans="1:5" x14ac:dyDescent="0.25">
      <c r="A91" s="104">
        <v>44323</v>
      </c>
      <c r="B91" s="105">
        <v>72.52</v>
      </c>
      <c r="C91" s="105">
        <v>0.64500000000000002</v>
      </c>
      <c r="D91" s="105">
        <v>14.89</v>
      </c>
      <c r="E91" s="105">
        <v>3.14</v>
      </c>
    </row>
    <row r="92" spans="1:5" x14ac:dyDescent="0.25">
      <c r="A92" s="102">
        <v>44330</v>
      </c>
      <c r="B92" s="103">
        <v>72.97</v>
      </c>
      <c r="C92" s="103">
        <v>0.63980000000000004</v>
      </c>
      <c r="D92" s="103">
        <v>14.31</v>
      </c>
      <c r="E92" s="103">
        <v>3.26</v>
      </c>
    </row>
    <row r="93" spans="1:5" x14ac:dyDescent="0.25">
      <c r="A93" s="104">
        <v>44337</v>
      </c>
      <c r="B93" s="105">
        <v>76.44</v>
      </c>
      <c r="C93" s="105">
        <v>0.6431</v>
      </c>
      <c r="D93" s="105">
        <v>15</v>
      </c>
      <c r="E93" s="105">
        <v>3.28</v>
      </c>
    </row>
    <row r="94" spans="1:5" x14ac:dyDescent="0.25">
      <c r="A94" s="102">
        <v>44344</v>
      </c>
      <c r="B94" s="103">
        <v>80.05</v>
      </c>
      <c r="C94" s="103">
        <v>0.64629999999999999</v>
      </c>
      <c r="D94" s="103">
        <v>15.77</v>
      </c>
      <c r="E94" s="103">
        <v>3.28</v>
      </c>
    </row>
    <row r="95" spans="1:5" x14ac:dyDescent="0.25">
      <c r="A95" s="104">
        <v>44351</v>
      </c>
      <c r="B95" s="105">
        <v>78.41</v>
      </c>
      <c r="C95" s="105">
        <v>0.64949999999999997</v>
      </c>
      <c r="D95" s="105">
        <v>15.46</v>
      </c>
      <c r="E95" s="105">
        <v>3.3</v>
      </c>
    </row>
    <row r="96" spans="1:5" x14ac:dyDescent="0.25">
      <c r="A96" s="102">
        <v>44358</v>
      </c>
      <c r="B96" s="103">
        <v>84.73</v>
      </c>
      <c r="C96" s="103">
        <v>0.65429999999999999</v>
      </c>
      <c r="D96" s="103">
        <v>16.77</v>
      </c>
      <c r="E96" s="103">
        <v>3.31</v>
      </c>
    </row>
    <row r="97" spans="1:5" x14ac:dyDescent="0.25">
      <c r="A97" s="104">
        <v>44365</v>
      </c>
      <c r="B97" s="105">
        <v>86.67</v>
      </c>
      <c r="C97" s="105">
        <v>0.6583</v>
      </c>
      <c r="D97" s="105">
        <v>17.170000000000002</v>
      </c>
      <c r="E97" s="105">
        <v>3.32</v>
      </c>
    </row>
    <row r="98" spans="1:5" x14ac:dyDescent="0.25">
      <c r="A98" s="102">
        <v>44372</v>
      </c>
      <c r="B98" s="103">
        <v>90.22</v>
      </c>
      <c r="C98" s="103">
        <v>0.66149999999999998</v>
      </c>
      <c r="D98" s="103">
        <v>17.89</v>
      </c>
      <c r="E98" s="103">
        <v>3.34</v>
      </c>
    </row>
    <row r="99" spans="1:5" x14ac:dyDescent="0.25">
      <c r="A99" s="104">
        <v>44379</v>
      </c>
      <c r="B99" s="105">
        <v>89.82</v>
      </c>
      <c r="C99" s="105">
        <v>0.66469999999999996</v>
      </c>
      <c r="D99" s="105">
        <v>17.850000000000001</v>
      </c>
      <c r="E99" s="105">
        <v>3.34</v>
      </c>
    </row>
    <row r="100" spans="1:5" x14ac:dyDescent="0.25">
      <c r="A100" s="102">
        <v>44386</v>
      </c>
      <c r="B100" s="103">
        <v>92.55</v>
      </c>
      <c r="C100" s="103">
        <v>0.66790000000000005</v>
      </c>
      <c r="D100" s="103">
        <v>18.399999999999999</v>
      </c>
      <c r="E100" s="103">
        <v>3.36</v>
      </c>
    </row>
    <row r="101" spans="1:5" x14ac:dyDescent="0.25">
      <c r="A101" s="104">
        <v>44393</v>
      </c>
      <c r="B101" s="105">
        <v>87.28</v>
      </c>
      <c r="C101" s="105">
        <v>0.67110000000000003</v>
      </c>
      <c r="D101" s="105">
        <v>17.36</v>
      </c>
      <c r="E101" s="105">
        <v>3.37</v>
      </c>
    </row>
    <row r="102" spans="1:5" x14ac:dyDescent="0.25">
      <c r="A102" s="102">
        <v>44400</v>
      </c>
      <c r="B102" s="103">
        <v>94.14</v>
      </c>
      <c r="C102" s="103">
        <v>0.67430000000000001</v>
      </c>
      <c r="D102" s="103">
        <v>18.73</v>
      </c>
      <c r="E102" s="103">
        <v>3.39</v>
      </c>
    </row>
    <row r="103" spans="1:5" x14ac:dyDescent="0.25">
      <c r="A103" s="104">
        <v>44407</v>
      </c>
      <c r="B103" s="105">
        <v>93.48</v>
      </c>
      <c r="C103" s="105">
        <v>0.68320000000000003</v>
      </c>
      <c r="D103" s="105">
        <v>18.420000000000002</v>
      </c>
      <c r="E103" s="105">
        <v>3.47</v>
      </c>
    </row>
    <row r="104" spans="1:5" x14ac:dyDescent="0.25">
      <c r="A104" s="102">
        <v>44414</v>
      </c>
      <c r="B104" s="103">
        <v>94.36</v>
      </c>
      <c r="C104" s="103">
        <v>0.68640000000000001</v>
      </c>
      <c r="D104" s="103">
        <v>18.600000000000001</v>
      </c>
      <c r="E104" s="103">
        <v>3.48</v>
      </c>
    </row>
    <row r="105" spans="1:5" x14ac:dyDescent="0.25">
      <c r="A105" s="104">
        <v>44421</v>
      </c>
      <c r="B105" s="105">
        <v>92.31</v>
      </c>
      <c r="C105" s="105">
        <v>0.68959999999999999</v>
      </c>
      <c r="D105" s="105">
        <v>18.2</v>
      </c>
      <c r="E105" s="105">
        <v>3.5</v>
      </c>
    </row>
    <row r="106" spans="1:5" x14ac:dyDescent="0.25">
      <c r="A106" s="102">
        <v>44428</v>
      </c>
      <c r="B106" s="103">
        <v>90.04</v>
      </c>
      <c r="C106" s="103">
        <v>0.69269999999999998</v>
      </c>
      <c r="D106" s="103">
        <v>17.75</v>
      </c>
      <c r="E106" s="103">
        <v>3.51</v>
      </c>
    </row>
    <row r="107" spans="1:5" x14ac:dyDescent="0.25">
      <c r="A107" s="104">
        <v>44435</v>
      </c>
      <c r="B107" s="105">
        <v>96.24</v>
      </c>
      <c r="C107" s="105">
        <v>0.69589999999999996</v>
      </c>
      <c r="D107" s="105">
        <v>18.98</v>
      </c>
      <c r="E107" s="105">
        <v>3.53</v>
      </c>
    </row>
    <row r="108" spans="1:5" x14ac:dyDescent="0.25">
      <c r="A108" s="102">
        <v>44442</v>
      </c>
      <c r="B108" s="103">
        <v>101.47</v>
      </c>
      <c r="C108" s="103">
        <v>0.69899999999999995</v>
      </c>
      <c r="D108" s="103">
        <v>20.02</v>
      </c>
      <c r="E108" s="103">
        <v>3.54</v>
      </c>
    </row>
    <row r="109" spans="1:5" x14ac:dyDescent="0.25">
      <c r="A109" s="104">
        <v>44449</v>
      </c>
      <c r="B109" s="105">
        <v>99.86</v>
      </c>
      <c r="C109" s="105">
        <v>0.70220000000000005</v>
      </c>
      <c r="D109" s="105">
        <v>19.7</v>
      </c>
      <c r="E109" s="105">
        <v>3.56</v>
      </c>
    </row>
    <row r="110" spans="1:5" x14ac:dyDescent="0.25">
      <c r="A110" s="102">
        <v>44456</v>
      </c>
      <c r="B110" s="103">
        <v>101.44</v>
      </c>
      <c r="C110" s="103">
        <v>0.70540000000000003</v>
      </c>
      <c r="D110" s="103">
        <v>20.02</v>
      </c>
      <c r="E110" s="103">
        <v>3.57</v>
      </c>
    </row>
    <row r="111" spans="1:5" x14ac:dyDescent="0.25">
      <c r="A111" s="104">
        <v>44463</v>
      </c>
      <c r="B111" s="105">
        <v>104.4</v>
      </c>
      <c r="C111" s="105">
        <v>0.70850000000000002</v>
      </c>
      <c r="D111" s="105">
        <v>20.61</v>
      </c>
      <c r="E111" s="105">
        <v>3.59</v>
      </c>
    </row>
    <row r="112" spans="1:5" x14ac:dyDescent="0.25">
      <c r="A112" s="102">
        <v>44470</v>
      </c>
      <c r="B112" s="103">
        <v>102.29</v>
      </c>
      <c r="C112" s="103">
        <v>0.7117</v>
      </c>
      <c r="D112" s="103">
        <v>20.2</v>
      </c>
      <c r="E112" s="103">
        <v>3.6</v>
      </c>
    </row>
    <row r="113" spans="1:5" x14ac:dyDescent="0.25">
      <c r="A113" s="104">
        <v>44477</v>
      </c>
      <c r="B113" s="105">
        <v>99.66</v>
      </c>
      <c r="C113" s="105">
        <v>0.71489999999999998</v>
      </c>
      <c r="D113" s="105">
        <v>19.68</v>
      </c>
      <c r="E113" s="105">
        <v>3.62</v>
      </c>
    </row>
    <row r="114" spans="1:5" x14ac:dyDescent="0.25">
      <c r="A114" s="102">
        <v>44484</v>
      </c>
      <c r="B114" s="103">
        <v>105</v>
      </c>
      <c r="C114" s="103">
        <v>0.71799999999999997</v>
      </c>
      <c r="D114" s="103">
        <v>20.74</v>
      </c>
      <c r="E114" s="103">
        <v>3.63</v>
      </c>
    </row>
    <row r="115" spans="1:5" x14ac:dyDescent="0.25">
      <c r="A115" s="104">
        <v>44491</v>
      </c>
      <c r="B115" s="105">
        <v>109.18</v>
      </c>
      <c r="C115" s="105">
        <v>0.72140000000000004</v>
      </c>
      <c r="D115" s="105">
        <v>21.58</v>
      </c>
      <c r="E115" s="105">
        <v>3.65</v>
      </c>
    </row>
    <row r="116" spans="1:5" x14ac:dyDescent="0.25">
      <c r="A116" s="102">
        <v>44498</v>
      </c>
      <c r="B116" s="103">
        <v>101.42</v>
      </c>
      <c r="C116" s="103">
        <v>0.73950000000000005</v>
      </c>
      <c r="D116" s="103">
        <v>20.329999999999998</v>
      </c>
      <c r="E116" s="103">
        <v>3.69</v>
      </c>
    </row>
    <row r="117" spans="1:5" x14ac:dyDescent="0.25">
      <c r="A117" s="104">
        <v>44505</v>
      </c>
      <c r="B117" s="105">
        <v>102.77</v>
      </c>
      <c r="C117" s="105">
        <v>0.74239999999999995</v>
      </c>
      <c r="D117" s="105">
        <v>20.59</v>
      </c>
      <c r="E117" s="105">
        <v>3.71</v>
      </c>
    </row>
    <row r="118" spans="1:5" x14ac:dyDescent="0.25">
      <c r="A118" s="102">
        <v>44512</v>
      </c>
      <c r="B118" s="103">
        <v>99.49</v>
      </c>
      <c r="C118" s="103">
        <v>0.74539999999999995</v>
      </c>
      <c r="D118" s="103">
        <v>19.93</v>
      </c>
      <c r="E118" s="103">
        <v>3.72</v>
      </c>
    </row>
    <row r="119" spans="1:5" x14ac:dyDescent="0.25">
      <c r="A119" s="104">
        <v>44519</v>
      </c>
      <c r="B119" s="105">
        <v>89.51</v>
      </c>
      <c r="C119" s="105">
        <v>0.74829999999999997</v>
      </c>
      <c r="D119" s="105">
        <v>17.93</v>
      </c>
      <c r="E119" s="105">
        <v>3.74</v>
      </c>
    </row>
    <row r="120" spans="1:5" x14ac:dyDescent="0.25">
      <c r="A120" s="102">
        <v>44526</v>
      </c>
      <c r="B120" s="103">
        <v>83.82</v>
      </c>
      <c r="C120" s="103">
        <v>0.75129999999999997</v>
      </c>
      <c r="D120" s="103">
        <v>16.78</v>
      </c>
      <c r="E120" s="103">
        <v>3.75</v>
      </c>
    </row>
    <row r="121" spans="1:5" x14ac:dyDescent="0.25">
      <c r="A121" s="104">
        <v>44533</v>
      </c>
      <c r="B121" s="105">
        <v>78.510000000000005</v>
      </c>
      <c r="C121" s="105">
        <v>0.75419999999999998</v>
      </c>
      <c r="D121" s="105">
        <v>15.72</v>
      </c>
      <c r="E121" s="105">
        <v>3.77</v>
      </c>
    </row>
    <row r="122" spans="1:5" x14ac:dyDescent="0.25">
      <c r="A122" s="102">
        <v>44540</v>
      </c>
      <c r="B122" s="103">
        <v>81.52</v>
      </c>
      <c r="C122" s="103">
        <v>0.75749999999999995</v>
      </c>
      <c r="D122" s="103">
        <v>16.329999999999998</v>
      </c>
      <c r="E122" s="103">
        <v>3.78</v>
      </c>
    </row>
    <row r="123" spans="1:5" x14ac:dyDescent="0.25">
      <c r="A123" s="104">
        <v>44547</v>
      </c>
      <c r="B123" s="105">
        <v>75.709999999999994</v>
      </c>
      <c r="C123" s="105">
        <v>0.76049999999999995</v>
      </c>
      <c r="D123" s="105">
        <v>15.16</v>
      </c>
      <c r="E123" s="105">
        <v>3.8</v>
      </c>
    </row>
    <row r="124" spans="1:5" x14ac:dyDescent="0.25">
      <c r="A124" s="102">
        <v>44553</v>
      </c>
      <c r="B124" s="103">
        <v>79.540000000000006</v>
      </c>
      <c r="C124" s="103">
        <v>0.76300000000000001</v>
      </c>
      <c r="D124" s="103">
        <v>15.92</v>
      </c>
      <c r="E124" s="103">
        <v>3.81</v>
      </c>
    </row>
    <row r="125" spans="1:5" x14ac:dyDescent="0.25">
      <c r="A125" s="104">
        <v>44561</v>
      </c>
      <c r="B125" s="105">
        <v>78.739999999999995</v>
      </c>
      <c r="C125" s="105">
        <v>0.76639999999999997</v>
      </c>
      <c r="D125" s="105">
        <v>15.76</v>
      </c>
      <c r="E125" s="105">
        <v>3.83</v>
      </c>
    </row>
    <row r="126" spans="1:5" x14ac:dyDescent="0.25">
      <c r="A126" s="102">
        <v>44568</v>
      </c>
      <c r="B126" s="103">
        <v>70.25</v>
      </c>
      <c r="C126" s="103">
        <v>0.76939999999999997</v>
      </c>
      <c r="D126" s="103">
        <v>14.06</v>
      </c>
      <c r="E126" s="103">
        <v>3.84</v>
      </c>
    </row>
    <row r="127" spans="1:5" x14ac:dyDescent="0.25">
      <c r="A127" s="104">
        <v>44575</v>
      </c>
      <c r="B127" s="105">
        <v>67.680000000000007</v>
      </c>
      <c r="C127" s="105">
        <v>0.77569999999999995</v>
      </c>
      <c r="D127" s="105">
        <v>13.6</v>
      </c>
      <c r="E127" s="105">
        <v>3.86</v>
      </c>
    </row>
    <row r="128" spans="1:5" x14ac:dyDescent="0.25">
      <c r="A128" s="102">
        <v>44582</v>
      </c>
      <c r="B128" s="103">
        <v>62.26</v>
      </c>
      <c r="C128" s="103">
        <v>0.77880000000000005</v>
      </c>
      <c r="D128" s="103">
        <v>12.51</v>
      </c>
      <c r="E128" s="103">
        <v>3.88</v>
      </c>
    </row>
    <row r="129" spans="1:5" x14ac:dyDescent="0.25">
      <c r="A129" s="104">
        <v>44589</v>
      </c>
      <c r="B129" s="105">
        <v>67.08</v>
      </c>
      <c r="C129" s="105">
        <v>0.78190000000000004</v>
      </c>
      <c r="D129" s="105">
        <v>13.5</v>
      </c>
      <c r="E129" s="105">
        <v>3.89</v>
      </c>
    </row>
    <row r="130" spans="1:5" x14ac:dyDescent="0.25">
      <c r="A130" s="102">
        <v>44596</v>
      </c>
      <c r="B130" s="103">
        <v>64.88</v>
      </c>
      <c r="C130" s="103">
        <v>0.72819999999999996</v>
      </c>
      <c r="D130" s="103">
        <v>12.09</v>
      </c>
      <c r="E130" s="103">
        <v>3.91</v>
      </c>
    </row>
    <row r="131" spans="1:5" x14ac:dyDescent="0.25">
      <c r="A131" s="104">
        <v>44603</v>
      </c>
      <c r="B131" s="105">
        <v>59.22</v>
      </c>
      <c r="C131" s="105">
        <v>0.72950000000000004</v>
      </c>
      <c r="D131" s="105">
        <v>11.02</v>
      </c>
      <c r="E131" s="105">
        <v>3.92</v>
      </c>
    </row>
    <row r="132" spans="1:5" x14ac:dyDescent="0.25">
      <c r="A132" s="102">
        <v>44610</v>
      </c>
      <c r="B132" s="103">
        <v>56.98</v>
      </c>
      <c r="C132" s="103">
        <v>0.73080000000000001</v>
      </c>
      <c r="D132" s="103">
        <v>10.58</v>
      </c>
      <c r="E132" s="103">
        <v>3.94</v>
      </c>
    </row>
    <row r="133" spans="1:5" x14ac:dyDescent="0.25">
      <c r="A133" s="104">
        <v>44617</v>
      </c>
      <c r="B133" s="105">
        <v>59.7</v>
      </c>
      <c r="C133" s="105">
        <v>0.73209999999999997</v>
      </c>
      <c r="D133" s="105">
        <v>11.06</v>
      </c>
      <c r="E133" s="105">
        <v>3.95</v>
      </c>
    </row>
    <row r="134" spans="1:5" x14ac:dyDescent="0.25">
      <c r="A134" s="102">
        <v>44624</v>
      </c>
      <c r="B134" s="103">
        <v>56.49</v>
      </c>
      <c r="C134" s="103">
        <v>0.73340000000000005</v>
      </c>
      <c r="D134" s="103">
        <v>10.44</v>
      </c>
      <c r="E134" s="103">
        <v>3.97</v>
      </c>
    </row>
    <row r="135" spans="1:5" x14ac:dyDescent="0.25">
      <c r="A135" s="104">
        <v>44631</v>
      </c>
      <c r="B135" s="105">
        <v>54.17</v>
      </c>
      <c r="C135" s="105">
        <v>0.73699999999999999</v>
      </c>
      <c r="D135" s="105">
        <v>10.01</v>
      </c>
      <c r="E135" s="105">
        <v>3.99</v>
      </c>
    </row>
    <row r="136" spans="1:5" x14ac:dyDescent="0.25">
      <c r="A136" s="102">
        <v>44638</v>
      </c>
      <c r="B136" s="103">
        <v>61.57</v>
      </c>
      <c r="C136" s="103">
        <v>0.7379</v>
      </c>
      <c r="D136" s="103">
        <v>11.36</v>
      </c>
      <c r="E136" s="103">
        <v>4</v>
      </c>
    </row>
    <row r="137" spans="1:5" x14ac:dyDescent="0.25">
      <c r="A137" s="104">
        <v>44645</v>
      </c>
      <c r="B137" s="105">
        <v>64.099999999999994</v>
      </c>
      <c r="C137" s="105">
        <v>0.73929999999999996</v>
      </c>
      <c r="D137" s="105">
        <v>11.81</v>
      </c>
      <c r="E137" s="105">
        <v>4.01</v>
      </c>
    </row>
    <row r="138" spans="1:5" x14ac:dyDescent="0.25">
      <c r="A138" s="102">
        <v>44652</v>
      </c>
      <c r="B138" s="103">
        <v>64.58</v>
      </c>
      <c r="C138" s="103">
        <v>0.7409</v>
      </c>
      <c r="D138" s="103">
        <v>11.88</v>
      </c>
      <c r="E138" s="103">
        <v>4.03</v>
      </c>
    </row>
    <row r="139" spans="1:5" x14ac:dyDescent="0.25">
      <c r="A139" s="104">
        <v>44659</v>
      </c>
      <c r="B139" s="105">
        <v>58.96</v>
      </c>
      <c r="C139" s="105">
        <v>0.74460000000000004</v>
      </c>
      <c r="D139" s="105">
        <v>10.85</v>
      </c>
      <c r="E139" s="105">
        <v>4.05</v>
      </c>
    </row>
    <row r="140" spans="1:5" x14ac:dyDescent="0.25">
      <c r="A140" s="102">
        <v>44665</v>
      </c>
      <c r="B140" s="103">
        <v>56.02</v>
      </c>
      <c r="C140" s="103">
        <v>0.74780000000000002</v>
      </c>
      <c r="D140" s="103">
        <v>10.31</v>
      </c>
      <c r="E140" s="103">
        <v>4.0599999999999996</v>
      </c>
    </row>
    <row r="141" spans="1:5" x14ac:dyDescent="0.25">
      <c r="A141" s="104">
        <v>44673</v>
      </c>
      <c r="B141" s="105">
        <v>53.06</v>
      </c>
      <c r="C141" s="105">
        <v>0.75190000000000001</v>
      </c>
      <c r="D141" s="105">
        <v>9.77</v>
      </c>
      <c r="E141" s="105">
        <v>4.09</v>
      </c>
    </row>
    <row r="142" spans="1:5" x14ac:dyDescent="0.25">
      <c r="A142" s="102">
        <v>44680</v>
      </c>
      <c r="B142" s="103">
        <v>50.77</v>
      </c>
      <c r="C142" s="103">
        <v>0.75560000000000005</v>
      </c>
      <c r="D142" s="103">
        <v>9.35</v>
      </c>
      <c r="E142" s="103">
        <v>4.0999999999999996</v>
      </c>
    </row>
    <row r="143" spans="1:5" x14ac:dyDescent="0.25">
      <c r="A143" s="104">
        <v>44687</v>
      </c>
      <c r="B143" s="105">
        <v>46.94</v>
      </c>
      <c r="C143" s="105">
        <v>0.75929999999999997</v>
      </c>
      <c r="D143" s="105">
        <v>8.64</v>
      </c>
      <c r="E143" s="105">
        <v>4.12</v>
      </c>
    </row>
    <row r="144" spans="1:5" x14ac:dyDescent="0.25">
      <c r="A144" s="102">
        <v>44694</v>
      </c>
      <c r="B144" s="103">
        <v>46.39</v>
      </c>
      <c r="C144" s="103">
        <v>0.76300000000000001</v>
      </c>
      <c r="D144" s="103">
        <v>8.5399999999999991</v>
      </c>
      <c r="E144" s="103">
        <v>4.1399999999999997</v>
      </c>
    </row>
    <row r="145" spans="1:5" x14ac:dyDescent="0.25">
      <c r="A145" s="104">
        <v>44701</v>
      </c>
      <c r="B145" s="105">
        <v>48.34</v>
      </c>
      <c r="C145" s="105">
        <v>0.78539999999999999</v>
      </c>
      <c r="D145" s="105">
        <v>9.1199999999999992</v>
      </c>
      <c r="E145" s="105">
        <v>4.16</v>
      </c>
    </row>
    <row r="146" spans="1:5" x14ac:dyDescent="0.25">
      <c r="A146" s="102">
        <v>44708</v>
      </c>
      <c r="B146" s="103">
        <v>48.38</v>
      </c>
      <c r="C146" s="103">
        <v>0.78939999999999999</v>
      </c>
      <c r="D146" s="103">
        <v>9.1300000000000008</v>
      </c>
      <c r="E146" s="103">
        <v>4.18</v>
      </c>
    </row>
    <row r="147" spans="1:5" x14ac:dyDescent="0.25">
      <c r="A147" s="104">
        <v>44715</v>
      </c>
      <c r="B147" s="105">
        <v>51.65</v>
      </c>
      <c r="C147" s="105">
        <v>0.79339999999999999</v>
      </c>
      <c r="D147" s="105">
        <v>9.76</v>
      </c>
      <c r="E147" s="105">
        <v>4.2</v>
      </c>
    </row>
    <row r="148" spans="1:5" x14ac:dyDescent="0.25">
      <c r="A148" s="102">
        <v>44722</v>
      </c>
      <c r="B148" s="103">
        <v>51.87</v>
      </c>
      <c r="C148" s="103">
        <v>0.7974</v>
      </c>
      <c r="D148" s="103">
        <v>9.84</v>
      </c>
      <c r="E148" s="103">
        <v>4.2</v>
      </c>
    </row>
    <row r="149" spans="1:5" x14ac:dyDescent="0.25">
      <c r="A149" s="104">
        <v>44729</v>
      </c>
      <c r="B149" s="105">
        <v>47.99</v>
      </c>
      <c r="C149" s="105">
        <v>0.80149999999999999</v>
      </c>
      <c r="D149" s="105">
        <v>9.11</v>
      </c>
      <c r="E149" s="105">
        <v>4.22</v>
      </c>
    </row>
    <row r="150" spans="1:5" x14ac:dyDescent="0.25">
      <c r="A150" s="102">
        <v>44736</v>
      </c>
      <c r="B150" s="103">
        <v>54.73</v>
      </c>
      <c r="C150" s="103">
        <v>0.80549999999999999</v>
      </c>
      <c r="D150" s="103">
        <v>10.4</v>
      </c>
      <c r="E150" s="103">
        <v>4.24</v>
      </c>
    </row>
    <row r="151" spans="1:5" x14ac:dyDescent="0.25">
      <c r="A151" s="104">
        <v>44743</v>
      </c>
      <c r="B151" s="105">
        <v>50.66</v>
      </c>
      <c r="C151" s="105">
        <v>0.8095</v>
      </c>
      <c r="D151" s="105">
        <v>9.6300000000000008</v>
      </c>
      <c r="E151" s="105">
        <v>4.26</v>
      </c>
    </row>
    <row r="152" spans="1:5" x14ac:dyDescent="0.25">
      <c r="A152" s="102">
        <v>44750</v>
      </c>
      <c r="B152" s="103">
        <v>51.63</v>
      </c>
      <c r="C152" s="103">
        <v>0.81359999999999999</v>
      </c>
      <c r="D152" s="103">
        <v>9.82</v>
      </c>
      <c r="E152" s="103">
        <v>4.28</v>
      </c>
    </row>
    <row r="153" spans="1:5" x14ac:dyDescent="0.25">
      <c r="A153" s="104">
        <v>44757</v>
      </c>
      <c r="B153" s="105">
        <v>44.37</v>
      </c>
      <c r="C153" s="105">
        <v>0.81769999999999998</v>
      </c>
      <c r="D153" s="105">
        <v>8.4499999999999993</v>
      </c>
      <c r="E153" s="105">
        <v>4.3</v>
      </c>
    </row>
    <row r="154" spans="1:5" x14ac:dyDescent="0.25">
      <c r="A154" s="102">
        <v>44764</v>
      </c>
      <c r="B154" s="103">
        <v>45.33</v>
      </c>
      <c r="C154" s="103">
        <v>0.81899999999999995</v>
      </c>
      <c r="D154" s="103">
        <v>8.6300000000000008</v>
      </c>
      <c r="E154" s="103">
        <v>4.3</v>
      </c>
    </row>
    <row r="155" spans="1:5" x14ac:dyDescent="0.25">
      <c r="A155" s="104">
        <v>44771</v>
      </c>
      <c r="B155" s="105">
        <v>45.95</v>
      </c>
      <c r="C155" s="105">
        <v>0.81899999999999995</v>
      </c>
      <c r="D155" s="105">
        <v>8.7200000000000006</v>
      </c>
      <c r="E155" s="105">
        <v>4.3099999999999996</v>
      </c>
    </row>
    <row r="156" spans="1:5" x14ac:dyDescent="0.25">
      <c r="A156" s="102">
        <v>44778</v>
      </c>
      <c r="B156" s="103">
        <v>51.4</v>
      </c>
      <c r="C156" s="103">
        <v>0.81010000000000004</v>
      </c>
      <c r="D156" s="103">
        <v>9.8000000000000007</v>
      </c>
      <c r="E156" s="103">
        <v>4.25</v>
      </c>
    </row>
    <row r="157" spans="1:5" x14ac:dyDescent="0.25">
      <c r="A157" s="104">
        <v>44785</v>
      </c>
      <c r="B157" s="105">
        <v>53.23</v>
      </c>
      <c r="C157" s="105">
        <v>0.8135</v>
      </c>
      <c r="D157" s="105">
        <v>10.17</v>
      </c>
      <c r="E157" s="105">
        <v>4.26</v>
      </c>
    </row>
    <row r="158" spans="1:5" x14ac:dyDescent="0.25">
      <c r="A158" s="102">
        <v>44792</v>
      </c>
      <c r="B158" s="103">
        <v>48.52</v>
      </c>
      <c r="C158" s="103">
        <v>0.81679999999999997</v>
      </c>
      <c r="D158" s="103">
        <v>9.27</v>
      </c>
      <c r="E158" s="103">
        <v>4.28</v>
      </c>
    </row>
    <row r="159" spans="1:5" x14ac:dyDescent="0.25">
      <c r="A159" s="104">
        <v>44799</v>
      </c>
      <c r="B159" s="105">
        <v>46.52</v>
      </c>
      <c r="C159" s="105">
        <v>0.82020000000000004</v>
      </c>
      <c r="D159" s="105">
        <v>8.89</v>
      </c>
      <c r="E159" s="105">
        <v>4.29</v>
      </c>
    </row>
    <row r="160" spans="1:5" x14ac:dyDescent="0.25">
      <c r="A160" s="102">
        <v>44806</v>
      </c>
      <c r="B160" s="103">
        <v>44.62</v>
      </c>
      <c r="C160" s="103">
        <v>0.8236</v>
      </c>
      <c r="D160" s="103">
        <v>8.5299999999999994</v>
      </c>
      <c r="E160" s="103">
        <v>4.3099999999999996</v>
      </c>
    </row>
    <row r="161" spans="1:5" x14ac:dyDescent="0.25">
      <c r="A161" s="104">
        <v>44813</v>
      </c>
      <c r="B161" s="105">
        <v>49.25</v>
      </c>
      <c r="C161" s="105">
        <v>0.82689999999999997</v>
      </c>
      <c r="D161" s="105">
        <v>9.41</v>
      </c>
      <c r="E161" s="105">
        <v>4.33</v>
      </c>
    </row>
    <row r="162" spans="1:5" x14ac:dyDescent="0.25">
      <c r="A162" s="102">
        <v>44820</v>
      </c>
      <c r="B162" s="103">
        <v>44.96</v>
      </c>
      <c r="C162" s="103">
        <v>0.83030000000000004</v>
      </c>
      <c r="D162" s="103">
        <v>8.59</v>
      </c>
      <c r="E162" s="103">
        <v>4.34</v>
      </c>
    </row>
    <row r="163" spans="1:5" x14ac:dyDescent="0.25">
      <c r="A163" s="104">
        <v>44827</v>
      </c>
      <c r="B163" s="105">
        <v>39.97</v>
      </c>
      <c r="C163" s="105">
        <v>0.83089999999999997</v>
      </c>
      <c r="D163" s="105">
        <v>7.64</v>
      </c>
      <c r="E163" s="105">
        <v>4.3499999999999996</v>
      </c>
    </row>
    <row r="164" spans="1:5" x14ac:dyDescent="0.25">
      <c r="A164" s="102">
        <v>44834</v>
      </c>
      <c r="B164" s="103">
        <v>41.69</v>
      </c>
      <c r="C164" s="103">
        <v>0.83499999999999996</v>
      </c>
      <c r="D164" s="103">
        <v>7.97</v>
      </c>
      <c r="E164" s="103">
        <v>4.37</v>
      </c>
    </row>
    <row r="165" spans="1:5" x14ac:dyDescent="0.25">
      <c r="A165" s="104">
        <v>44841</v>
      </c>
      <c r="B165" s="105">
        <v>43.44</v>
      </c>
      <c r="C165" s="105">
        <v>0.83830000000000005</v>
      </c>
      <c r="D165" s="105">
        <v>8.31</v>
      </c>
      <c r="E165" s="105">
        <v>4.38</v>
      </c>
    </row>
    <row r="166" spans="1:5" x14ac:dyDescent="0.25">
      <c r="A166" s="102">
        <v>44848</v>
      </c>
      <c r="B166" s="103">
        <v>38.74</v>
      </c>
      <c r="C166" s="103">
        <v>0.84119999999999995</v>
      </c>
      <c r="D166" s="103">
        <v>7.41</v>
      </c>
      <c r="E166" s="103">
        <v>4.4000000000000004</v>
      </c>
    </row>
    <row r="167" spans="1:5" x14ac:dyDescent="0.25">
      <c r="A167" s="104">
        <v>44855</v>
      </c>
      <c r="B167" s="105">
        <v>39.72</v>
      </c>
      <c r="C167" s="105">
        <v>0.84079999999999999</v>
      </c>
      <c r="D167" s="105">
        <v>7.58</v>
      </c>
      <c r="E167" s="105">
        <v>4.4000000000000004</v>
      </c>
    </row>
    <row r="168" spans="1:5" x14ac:dyDescent="0.25">
      <c r="A168" s="102">
        <v>44862</v>
      </c>
      <c r="B168" s="103">
        <v>42.16</v>
      </c>
      <c r="C168" s="103">
        <v>0.84299999999999997</v>
      </c>
      <c r="D168" s="103">
        <v>8.0399999999999991</v>
      </c>
      <c r="E168" s="103">
        <v>4.42</v>
      </c>
    </row>
    <row r="169" spans="1:5" x14ac:dyDescent="0.25">
      <c r="A169" s="104">
        <v>44869</v>
      </c>
      <c r="B169" s="105">
        <v>36.229999999999997</v>
      </c>
      <c r="C169" s="105">
        <v>0.89670000000000005</v>
      </c>
      <c r="D169" s="105">
        <v>7.47</v>
      </c>
      <c r="E169" s="105">
        <v>4.3499999999999996</v>
      </c>
    </row>
    <row r="170" spans="1:5" x14ac:dyDescent="0.25">
      <c r="A170" s="102">
        <v>44876</v>
      </c>
      <c r="B170" s="103">
        <v>42.59</v>
      </c>
      <c r="C170" s="103">
        <v>0.89910000000000001</v>
      </c>
      <c r="D170" s="103">
        <v>8.77</v>
      </c>
      <c r="E170" s="103">
        <v>4.37</v>
      </c>
    </row>
    <row r="171" spans="1:5" x14ac:dyDescent="0.25">
      <c r="A171" s="104">
        <v>44883</v>
      </c>
      <c r="B171" s="105">
        <v>40.590000000000003</v>
      </c>
      <c r="C171" s="105">
        <v>0.90149999999999997</v>
      </c>
      <c r="D171" s="105">
        <v>8.35</v>
      </c>
      <c r="E171" s="105">
        <v>4.38</v>
      </c>
    </row>
    <row r="172" spans="1:5" x14ac:dyDescent="0.25">
      <c r="A172" s="102">
        <v>44890</v>
      </c>
      <c r="B172" s="103">
        <v>40.61</v>
      </c>
      <c r="C172" s="103">
        <v>0.90400000000000003</v>
      </c>
      <c r="D172" s="103">
        <v>8.35</v>
      </c>
      <c r="E172" s="103">
        <v>4.4000000000000004</v>
      </c>
    </row>
    <row r="173" spans="1:5" x14ac:dyDescent="0.25">
      <c r="A173" s="104">
        <v>44897</v>
      </c>
      <c r="B173" s="105">
        <v>43.09</v>
      </c>
      <c r="C173" s="105">
        <v>0.90639999999999998</v>
      </c>
      <c r="D173" s="105">
        <v>8.86</v>
      </c>
      <c r="E173" s="105">
        <v>4.41</v>
      </c>
    </row>
    <row r="174" spans="1:5" x14ac:dyDescent="0.25">
      <c r="A174" s="102">
        <v>44904</v>
      </c>
      <c r="B174" s="103">
        <v>40.67</v>
      </c>
      <c r="C174" s="103">
        <v>0.90880000000000005</v>
      </c>
      <c r="D174" s="103">
        <v>8.35</v>
      </c>
      <c r="E174" s="103">
        <v>4.42</v>
      </c>
    </row>
    <row r="175" spans="1:5" x14ac:dyDescent="0.25">
      <c r="A175" s="104">
        <v>44911</v>
      </c>
      <c r="B175" s="105">
        <v>42.46</v>
      </c>
      <c r="C175" s="105">
        <v>0.91149999999999998</v>
      </c>
      <c r="D175" s="105">
        <v>8.7200000000000006</v>
      </c>
      <c r="E175" s="105">
        <v>4.4400000000000004</v>
      </c>
    </row>
    <row r="176" spans="1:5" x14ac:dyDescent="0.25">
      <c r="A176" s="102">
        <v>44918</v>
      </c>
      <c r="B176" s="103">
        <v>40.79</v>
      </c>
      <c r="C176" s="103">
        <v>0.91400000000000003</v>
      </c>
      <c r="D176" s="103">
        <v>8.3699999999999992</v>
      </c>
      <c r="E176" s="103">
        <v>4.45</v>
      </c>
    </row>
    <row r="177" spans="1:5" x14ac:dyDescent="0.25">
      <c r="A177" s="104">
        <v>44925</v>
      </c>
      <c r="B177" s="105">
        <v>41.79</v>
      </c>
      <c r="C177" s="105">
        <v>0.91639999999999999</v>
      </c>
      <c r="D177" s="105">
        <v>8.57</v>
      </c>
      <c r="E177" s="105">
        <v>4.47</v>
      </c>
    </row>
    <row r="178" spans="1:5" x14ac:dyDescent="0.25">
      <c r="A178" s="102">
        <v>44932</v>
      </c>
      <c r="B178" s="103">
        <v>39.49</v>
      </c>
      <c r="C178" s="103">
        <v>0.91800000000000004</v>
      </c>
      <c r="D178" s="103">
        <v>8.1199999999999992</v>
      </c>
      <c r="E178" s="103">
        <v>4.47</v>
      </c>
    </row>
    <row r="179" spans="1:5" x14ac:dyDescent="0.25">
      <c r="A179" s="104">
        <v>44939</v>
      </c>
      <c r="B179" s="105">
        <v>40.22</v>
      </c>
      <c r="C179" s="105">
        <v>0.92020000000000002</v>
      </c>
      <c r="D179" s="105">
        <v>8.26</v>
      </c>
      <c r="E179" s="105">
        <v>4.4800000000000004</v>
      </c>
    </row>
    <row r="180" spans="1:5" x14ac:dyDescent="0.25">
      <c r="A180" s="102">
        <v>44946</v>
      </c>
      <c r="B180" s="103">
        <v>40.21</v>
      </c>
      <c r="C180" s="103">
        <v>0.92090000000000005</v>
      </c>
      <c r="D180" s="103">
        <v>8.25</v>
      </c>
      <c r="E180" s="103">
        <v>4.49</v>
      </c>
    </row>
    <row r="181" spans="1:5" x14ac:dyDescent="0.25">
      <c r="A181" s="104">
        <v>44953</v>
      </c>
      <c r="B181" s="105">
        <v>41.53</v>
      </c>
      <c r="C181" s="105">
        <v>0.92079999999999995</v>
      </c>
      <c r="D181" s="105">
        <v>8.5</v>
      </c>
      <c r="E181" s="105">
        <v>4.5</v>
      </c>
    </row>
    <row r="182" spans="1:5" x14ac:dyDescent="0.25">
      <c r="A182" s="102">
        <v>44960</v>
      </c>
      <c r="B182" s="103">
        <v>48.98</v>
      </c>
      <c r="C182" s="103">
        <v>0.96379999999999999</v>
      </c>
      <c r="D182" s="103">
        <v>10.25</v>
      </c>
      <c r="E182" s="103">
        <v>4.6100000000000003</v>
      </c>
    </row>
    <row r="183" spans="1:5" x14ac:dyDescent="0.25">
      <c r="A183" s="104">
        <v>44967</v>
      </c>
      <c r="B183" s="105">
        <v>44.88</v>
      </c>
      <c r="C183" s="105">
        <v>0.96599999999999997</v>
      </c>
      <c r="D183" s="105">
        <v>9.3699999999999992</v>
      </c>
      <c r="E183" s="105">
        <v>4.63</v>
      </c>
    </row>
    <row r="184" spans="1:5" x14ac:dyDescent="0.25">
      <c r="A184" s="102">
        <v>44974</v>
      </c>
      <c r="B184" s="103">
        <v>43.89</v>
      </c>
      <c r="C184" s="103">
        <v>0.97309999999999997</v>
      </c>
      <c r="D184" s="103">
        <v>9.18</v>
      </c>
      <c r="E184" s="103">
        <v>4.6500000000000004</v>
      </c>
    </row>
    <row r="185" spans="1:5" x14ac:dyDescent="0.25">
      <c r="A185" s="104">
        <v>44981</v>
      </c>
      <c r="B185" s="105">
        <v>44.04</v>
      </c>
      <c r="C185" s="105">
        <v>0.97499999999999998</v>
      </c>
      <c r="D185" s="105">
        <v>9.2100000000000009</v>
      </c>
      <c r="E185" s="105">
        <v>4.66</v>
      </c>
    </row>
    <row r="186" spans="1:5" x14ac:dyDescent="0.25">
      <c r="A186" s="102">
        <v>44988</v>
      </c>
      <c r="B186" s="103">
        <v>44.36</v>
      </c>
      <c r="C186" s="103">
        <v>0.97740000000000005</v>
      </c>
      <c r="D186" s="103">
        <v>9.27</v>
      </c>
      <c r="E186" s="103">
        <v>4.68</v>
      </c>
    </row>
    <row r="187" spans="1:5" x14ac:dyDescent="0.25">
      <c r="A187" s="104">
        <v>44995</v>
      </c>
      <c r="B187" s="105">
        <v>39.22</v>
      </c>
      <c r="C187" s="105">
        <v>0.97729999999999995</v>
      </c>
      <c r="D187" s="105">
        <v>8.18</v>
      </c>
      <c r="E187" s="105">
        <v>4.6900000000000004</v>
      </c>
    </row>
    <row r="188" spans="1:5" x14ac:dyDescent="0.25">
      <c r="A188" s="102">
        <v>45002</v>
      </c>
      <c r="B188" s="103">
        <v>39.659999999999997</v>
      </c>
      <c r="C188" s="103">
        <v>0.97740000000000005</v>
      </c>
      <c r="D188" s="103">
        <v>8.24</v>
      </c>
      <c r="E188" s="103">
        <v>4.7</v>
      </c>
    </row>
    <row r="189" spans="1:5" x14ac:dyDescent="0.25">
      <c r="A189" s="104">
        <v>45009</v>
      </c>
      <c r="B189" s="105">
        <v>39.9</v>
      </c>
      <c r="C189" s="105">
        <v>0.98060000000000003</v>
      </c>
      <c r="D189" s="105">
        <v>8.3000000000000007</v>
      </c>
      <c r="E189" s="105">
        <v>4.71</v>
      </c>
    </row>
    <row r="190" spans="1:5" x14ac:dyDescent="0.25">
      <c r="A190" s="102">
        <v>45016</v>
      </c>
      <c r="B190" s="103">
        <v>43.04</v>
      </c>
      <c r="C190" s="103">
        <v>0.98270000000000002</v>
      </c>
      <c r="D190" s="103">
        <v>8.9499999999999993</v>
      </c>
      <c r="E190" s="103">
        <v>4.7300000000000004</v>
      </c>
    </row>
    <row r="191" spans="1:5" x14ac:dyDescent="0.25">
      <c r="A191" s="104">
        <v>45022</v>
      </c>
      <c r="B191" s="105">
        <v>41.89</v>
      </c>
      <c r="C191" s="105">
        <v>0.98580000000000001</v>
      </c>
      <c r="D191" s="105">
        <v>8.7100000000000009</v>
      </c>
      <c r="E191" s="105">
        <v>4.74</v>
      </c>
    </row>
    <row r="192" spans="1:5" x14ac:dyDescent="0.25">
      <c r="A192" s="102">
        <v>45030</v>
      </c>
      <c r="B192" s="103">
        <v>42.71</v>
      </c>
      <c r="C192" s="103">
        <v>0.99</v>
      </c>
      <c r="D192" s="103">
        <v>8.8800000000000008</v>
      </c>
      <c r="E192" s="103">
        <v>4.76</v>
      </c>
    </row>
    <row r="193" spans="1:5" x14ac:dyDescent="0.25">
      <c r="A193" s="104">
        <v>45037</v>
      </c>
      <c r="B193" s="105">
        <v>42.99</v>
      </c>
      <c r="C193" s="105">
        <v>0.99219999999999997</v>
      </c>
      <c r="D193" s="105">
        <v>8.92</v>
      </c>
      <c r="E193" s="105">
        <v>4.78</v>
      </c>
    </row>
    <row r="194" spans="1:5" x14ac:dyDescent="0.25">
      <c r="A194" s="102">
        <v>45044</v>
      </c>
      <c r="B194" s="103">
        <v>42.46</v>
      </c>
      <c r="C194" s="103">
        <v>0.99580000000000002</v>
      </c>
      <c r="D194" s="103">
        <v>8.81</v>
      </c>
      <c r="E194" s="103">
        <v>4.8</v>
      </c>
    </row>
    <row r="195" spans="1:5" x14ac:dyDescent="0.25">
      <c r="A195" s="104">
        <v>45051</v>
      </c>
      <c r="B195" s="105">
        <v>44.09</v>
      </c>
      <c r="C195" s="105">
        <v>0.997</v>
      </c>
      <c r="D195" s="105">
        <v>9.14</v>
      </c>
      <c r="E195" s="105">
        <v>4.8099999999999996</v>
      </c>
    </row>
    <row r="196" spans="1:5" x14ac:dyDescent="0.25">
      <c r="A196" s="102">
        <v>45058</v>
      </c>
      <c r="B196" s="103">
        <v>46.56</v>
      </c>
      <c r="C196" s="103">
        <v>1.0004</v>
      </c>
      <c r="D196" s="103">
        <v>9.65</v>
      </c>
      <c r="E196" s="103">
        <v>4.83</v>
      </c>
    </row>
    <row r="197" spans="1:5" x14ac:dyDescent="0.25">
      <c r="A197" s="104">
        <v>45065</v>
      </c>
      <c r="B197" s="105">
        <v>48.07</v>
      </c>
      <c r="C197" s="105">
        <v>1.02</v>
      </c>
      <c r="D197" s="105">
        <v>9.89</v>
      </c>
      <c r="E197" s="105">
        <v>4.96</v>
      </c>
    </row>
    <row r="198" spans="1:5" x14ac:dyDescent="0.25">
      <c r="A198" s="102">
        <v>45072</v>
      </c>
      <c r="B198" s="103">
        <v>48.57</v>
      </c>
      <c r="C198" s="103">
        <v>1.0233000000000001</v>
      </c>
      <c r="D198" s="103">
        <v>10.06</v>
      </c>
      <c r="E198" s="103">
        <v>4.9400000000000004</v>
      </c>
    </row>
    <row r="199" spans="1:5" x14ac:dyDescent="0.25">
      <c r="A199" s="104">
        <v>45079</v>
      </c>
      <c r="B199" s="105">
        <v>51.19</v>
      </c>
      <c r="C199" s="105">
        <v>1.028</v>
      </c>
      <c r="D199" s="105">
        <v>10.61</v>
      </c>
      <c r="E199" s="105">
        <v>4.96</v>
      </c>
    </row>
    <row r="200" spans="1:5" x14ac:dyDescent="0.25">
      <c r="A200" s="102">
        <v>45086</v>
      </c>
      <c r="B200" s="103">
        <v>49.41</v>
      </c>
      <c r="C200" s="103">
        <v>1.0313000000000001</v>
      </c>
      <c r="D200" s="103">
        <v>10.23</v>
      </c>
      <c r="E200" s="103">
        <v>4.9800000000000004</v>
      </c>
    </row>
    <row r="201" spans="1:5" x14ac:dyDescent="0.25">
      <c r="A201" s="104">
        <v>45093</v>
      </c>
      <c r="B201" s="105">
        <v>49.5</v>
      </c>
      <c r="C201" s="105">
        <v>1.0346</v>
      </c>
      <c r="D201" s="105">
        <v>10.24</v>
      </c>
      <c r="E201" s="105">
        <v>5</v>
      </c>
    </row>
    <row r="202" spans="1:5" x14ac:dyDescent="0.25">
      <c r="A202" s="102">
        <v>45100</v>
      </c>
      <c r="B202" s="103">
        <v>48.73</v>
      </c>
      <c r="C202" s="103">
        <v>1.0379</v>
      </c>
      <c r="D202" s="103">
        <v>10.08</v>
      </c>
      <c r="E202" s="103">
        <v>5.0199999999999996</v>
      </c>
    </row>
    <row r="203" spans="1:5" x14ac:dyDescent="0.25">
      <c r="A203" s="104">
        <v>45107</v>
      </c>
      <c r="B203" s="105">
        <v>49.43</v>
      </c>
      <c r="C203" s="105">
        <v>1.0411999999999999</v>
      </c>
      <c r="D203" s="105">
        <v>10.220000000000001</v>
      </c>
      <c r="E203" s="105">
        <v>5.03</v>
      </c>
    </row>
    <row r="204" spans="1:5" x14ac:dyDescent="0.25">
      <c r="A204" s="102">
        <v>45114</v>
      </c>
      <c r="B204" s="103">
        <v>48.96</v>
      </c>
      <c r="C204" s="103">
        <v>1.0445</v>
      </c>
      <c r="D204" s="103">
        <v>10.119999999999999</v>
      </c>
      <c r="E204" s="103">
        <v>5.05</v>
      </c>
    </row>
    <row r="205" spans="1:5" x14ac:dyDescent="0.25">
      <c r="A205" s="104">
        <v>45121</v>
      </c>
      <c r="B205" s="105">
        <v>52.13</v>
      </c>
      <c r="C205" s="105">
        <v>1.0478000000000001</v>
      </c>
      <c r="D205" s="105">
        <v>10.86</v>
      </c>
      <c r="E205" s="105">
        <v>5.03</v>
      </c>
    </row>
    <row r="206" spans="1:5" x14ac:dyDescent="0.25">
      <c r="A206" s="102">
        <v>45128</v>
      </c>
      <c r="B206" s="103">
        <v>49.78</v>
      </c>
      <c r="C206" s="103">
        <v>1.0510999999999999</v>
      </c>
      <c r="D206" s="103">
        <v>10.36</v>
      </c>
      <c r="E206" s="103">
        <v>5.05</v>
      </c>
    </row>
    <row r="207" spans="1:5" x14ac:dyDescent="0.25">
      <c r="A207" s="104">
        <v>45135</v>
      </c>
      <c r="B207" s="105">
        <v>51.25</v>
      </c>
      <c r="C207" s="105">
        <v>1.0542</v>
      </c>
      <c r="D207" s="105">
        <v>10.67</v>
      </c>
      <c r="E207" s="105">
        <v>5.07</v>
      </c>
    </row>
    <row r="208" spans="1:5" x14ac:dyDescent="0.25">
      <c r="A208" s="102">
        <v>45142</v>
      </c>
      <c r="B208" s="103">
        <v>43.11</v>
      </c>
      <c r="C208" s="103">
        <v>1.0963000000000001</v>
      </c>
      <c r="D208" s="103">
        <v>9.24</v>
      </c>
      <c r="E208" s="103">
        <v>5.12</v>
      </c>
    </row>
    <row r="209" spans="1:5" x14ac:dyDescent="0.25">
      <c r="A209" s="104">
        <v>45149</v>
      </c>
      <c r="B209" s="105">
        <v>41.79</v>
      </c>
      <c r="C209" s="105">
        <v>1.0992</v>
      </c>
      <c r="D209" s="105">
        <v>8.9499999999999993</v>
      </c>
      <c r="E209" s="105">
        <v>5.13</v>
      </c>
    </row>
    <row r="210" spans="1:5" x14ac:dyDescent="0.25">
      <c r="A210" s="102">
        <v>45156</v>
      </c>
      <c r="B210" s="103">
        <v>42.08</v>
      </c>
      <c r="C210" s="103">
        <v>1.1032</v>
      </c>
      <c r="D210" s="103">
        <v>9.01</v>
      </c>
      <c r="E210" s="103">
        <v>5.15</v>
      </c>
    </row>
    <row r="211" spans="1:5" x14ac:dyDescent="0.25">
      <c r="A211" s="104">
        <v>45163</v>
      </c>
      <c r="B211" s="105">
        <v>42.21</v>
      </c>
      <c r="C211" s="105">
        <v>1.1062000000000001</v>
      </c>
      <c r="D211" s="105">
        <v>9.0299999999999994</v>
      </c>
      <c r="E211" s="105">
        <v>5.17</v>
      </c>
    </row>
    <row r="212" spans="1:5" x14ac:dyDescent="0.25">
      <c r="A212" s="102">
        <v>45170</v>
      </c>
      <c r="B212" s="103">
        <v>43.37</v>
      </c>
      <c r="C212" s="103">
        <v>1.1111</v>
      </c>
      <c r="D212" s="103">
        <v>9.2899999999999991</v>
      </c>
      <c r="E212" s="103">
        <v>5.19</v>
      </c>
    </row>
    <row r="213" spans="1:5" x14ac:dyDescent="0.25">
      <c r="A213" s="104">
        <v>45177</v>
      </c>
      <c r="B213" s="105">
        <v>42.51</v>
      </c>
      <c r="C213" s="105">
        <v>1.1140000000000001</v>
      </c>
      <c r="D213" s="105">
        <v>9.1</v>
      </c>
      <c r="E213" s="105">
        <v>5.2</v>
      </c>
    </row>
    <row r="214" spans="1:5" x14ac:dyDescent="0.25">
      <c r="A214" s="102">
        <v>45184</v>
      </c>
      <c r="B214" s="103">
        <v>41.5</v>
      </c>
      <c r="C214" s="103">
        <v>1.1186</v>
      </c>
      <c r="D214" s="103">
        <v>8.89</v>
      </c>
      <c r="E214" s="103">
        <v>5.22</v>
      </c>
    </row>
    <row r="215" spans="1:5" x14ac:dyDescent="0.25">
      <c r="A215" s="104">
        <v>45191</v>
      </c>
      <c r="B215" s="105">
        <v>41.6</v>
      </c>
      <c r="C215" s="105">
        <v>1.1215999999999999</v>
      </c>
      <c r="D215" s="105">
        <v>8.91</v>
      </c>
      <c r="E215" s="105">
        <v>5.24</v>
      </c>
    </row>
    <row r="216" spans="1:5" x14ac:dyDescent="0.25">
      <c r="A216" s="102">
        <v>45198</v>
      </c>
      <c r="B216" s="103">
        <v>41.49</v>
      </c>
      <c r="C216" s="103">
        <v>1.1262000000000001</v>
      </c>
      <c r="D216" s="103">
        <v>8.89</v>
      </c>
      <c r="E216" s="103">
        <v>5.25</v>
      </c>
    </row>
    <row r="217" spans="1:5" x14ac:dyDescent="0.25">
      <c r="A217" s="104">
        <v>45205</v>
      </c>
      <c r="B217" s="105">
        <v>42.8</v>
      </c>
      <c r="C217" s="105">
        <v>1.1293</v>
      </c>
      <c r="D217" s="105">
        <v>9.1999999999999993</v>
      </c>
      <c r="E217" s="105">
        <v>5.25</v>
      </c>
    </row>
    <row r="218" spans="1:5" x14ac:dyDescent="0.25">
      <c r="A218" s="102">
        <v>45212</v>
      </c>
      <c r="B218" s="103">
        <v>41.58</v>
      </c>
      <c r="C218" s="103">
        <v>1.1325000000000001</v>
      </c>
      <c r="D218" s="103">
        <v>8.93</v>
      </c>
      <c r="E218" s="103">
        <v>5.27</v>
      </c>
    </row>
    <row r="219" spans="1:5" x14ac:dyDescent="0.25">
      <c r="A219" s="104">
        <v>45219</v>
      </c>
      <c r="B219" s="105">
        <v>40.74</v>
      </c>
      <c r="C219" s="105">
        <v>1.137</v>
      </c>
      <c r="D219" s="105">
        <v>8.76</v>
      </c>
      <c r="E219" s="105">
        <v>5.29</v>
      </c>
    </row>
    <row r="220" spans="1:5" x14ac:dyDescent="0.25">
      <c r="A220" s="102">
        <v>45226</v>
      </c>
      <c r="B220" s="103">
        <v>38.43</v>
      </c>
      <c r="C220" s="103">
        <v>1.1391</v>
      </c>
      <c r="D220" s="103">
        <v>8.25</v>
      </c>
      <c r="E220" s="103">
        <v>5.3</v>
      </c>
    </row>
    <row r="221" spans="1:5" x14ac:dyDescent="0.25">
      <c r="A221" s="104">
        <v>45233</v>
      </c>
      <c r="B221" s="105">
        <v>39.76</v>
      </c>
      <c r="C221" s="105">
        <v>1.1986000000000001</v>
      </c>
      <c r="D221" s="105">
        <v>8.92</v>
      </c>
      <c r="E221" s="105">
        <v>5.34</v>
      </c>
    </row>
    <row r="222" spans="1:5" x14ac:dyDescent="0.25">
      <c r="A222" s="102">
        <v>45240</v>
      </c>
      <c r="B222" s="103">
        <v>41.91</v>
      </c>
      <c r="C222" s="103">
        <v>1.2052</v>
      </c>
      <c r="D222" s="103">
        <v>9.42</v>
      </c>
      <c r="E222" s="103">
        <v>5.36</v>
      </c>
    </row>
    <row r="223" spans="1:5" x14ac:dyDescent="0.25">
      <c r="A223" s="104">
        <v>45247</v>
      </c>
      <c r="B223" s="105">
        <v>42.38</v>
      </c>
      <c r="C223" s="105">
        <v>1.2081999999999999</v>
      </c>
      <c r="D223" s="105">
        <v>9.52</v>
      </c>
      <c r="E223" s="105">
        <v>5.38</v>
      </c>
    </row>
    <row r="224" spans="1:5" x14ac:dyDescent="0.25">
      <c r="A224" s="102">
        <v>45254</v>
      </c>
      <c r="B224" s="103">
        <v>43.11</v>
      </c>
      <c r="C224" s="103">
        <v>1.2111000000000001</v>
      </c>
      <c r="D224" s="103">
        <v>9.68</v>
      </c>
      <c r="E224" s="103">
        <v>5.39</v>
      </c>
    </row>
    <row r="225" spans="1:5" x14ac:dyDescent="0.25">
      <c r="A225" s="104">
        <v>45261</v>
      </c>
      <c r="B225" s="105">
        <v>45.13</v>
      </c>
      <c r="C225" s="105">
        <v>1.2146999999999999</v>
      </c>
      <c r="D225" s="105">
        <v>10.130000000000001</v>
      </c>
      <c r="E225" s="105">
        <v>5.41</v>
      </c>
    </row>
    <row r="226" spans="1:5" x14ac:dyDescent="0.25">
      <c r="A226" s="102">
        <v>45268</v>
      </c>
      <c r="B226" s="103">
        <v>44.45</v>
      </c>
      <c r="C226" s="103">
        <v>1.2177</v>
      </c>
      <c r="D226" s="103">
        <v>9.9700000000000006</v>
      </c>
      <c r="E226" s="103">
        <v>5.43</v>
      </c>
    </row>
    <row r="227" spans="1:5" x14ac:dyDescent="0.25">
      <c r="A227" s="104">
        <v>45275</v>
      </c>
      <c r="B227" s="105">
        <v>44.74</v>
      </c>
      <c r="C227" s="105">
        <v>1.2208000000000001</v>
      </c>
      <c r="D227" s="105">
        <v>10.029999999999999</v>
      </c>
      <c r="E227" s="105">
        <v>5.45</v>
      </c>
    </row>
    <row r="228" spans="1:5" x14ac:dyDescent="0.25">
      <c r="A228" s="102">
        <v>45282</v>
      </c>
      <c r="B228" s="103">
        <v>45.24</v>
      </c>
      <c r="C228" s="103">
        <v>1.2238</v>
      </c>
      <c r="D228" s="103">
        <v>10.130000000000001</v>
      </c>
      <c r="E228" s="103">
        <v>5.46</v>
      </c>
    </row>
    <row r="229" spans="1:5" x14ac:dyDescent="0.25">
      <c r="A229" s="104">
        <v>45289</v>
      </c>
      <c r="B229" s="105">
        <v>44.58</v>
      </c>
      <c r="C229" s="105">
        <v>1.2267999999999999</v>
      </c>
      <c r="D229" s="105">
        <v>9.98</v>
      </c>
      <c r="E229" s="105">
        <v>5.48</v>
      </c>
    </row>
    <row r="230" spans="1:5" x14ac:dyDescent="0.25">
      <c r="A230" s="102">
        <v>45296</v>
      </c>
      <c r="B230" s="103">
        <v>42.1</v>
      </c>
      <c r="C230" s="103">
        <v>1.2293000000000001</v>
      </c>
      <c r="D230" s="103">
        <v>9.41</v>
      </c>
      <c r="E230" s="103">
        <v>5.5</v>
      </c>
    </row>
    <row r="231" spans="1:5" x14ac:dyDescent="0.25">
      <c r="A231" s="104">
        <v>45303</v>
      </c>
      <c r="B231" s="105">
        <v>45.65</v>
      </c>
      <c r="C231" s="105">
        <v>1.2323</v>
      </c>
      <c r="D231" s="105">
        <v>10.19</v>
      </c>
      <c r="E231" s="105">
        <v>5.52</v>
      </c>
    </row>
    <row r="232" spans="1:5" x14ac:dyDescent="0.25">
      <c r="A232" s="102">
        <v>45310</v>
      </c>
      <c r="B232" s="103">
        <v>46.87</v>
      </c>
      <c r="C232" s="103">
        <v>1.2352000000000001</v>
      </c>
      <c r="D232" s="103">
        <v>10.46</v>
      </c>
      <c r="E232" s="103">
        <v>5.54</v>
      </c>
    </row>
    <row r="233" spans="1:5" x14ac:dyDescent="0.25">
      <c r="A233" s="104">
        <v>45317</v>
      </c>
      <c r="B233" s="105">
        <v>47.02</v>
      </c>
      <c r="C233" s="105">
        <v>1.2390000000000001</v>
      </c>
      <c r="D233" s="105">
        <v>10.48</v>
      </c>
      <c r="E233" s="105">
        <v>5.56</v>
      </c>
    </row>
    <row r="234" spans="1:5" x14ac:dyDescent="0.25">
      <c r="A234" s="102">
        <v>45324</v>
      </c>
      <c r="B234" s="103">
        <v>48.7</v>
      </c>
      <c r="C234" s="103">
        <v>1.2464999999999999</v>
      </c>
      <c r="D234" s="103">
        <v>10.89</v>
      </c>
      <c r="E234" s="103">
        <v>5.57</v>
      </c>
    </row>
    <row r="235" spans="1:5" x14ac:dyDescent="0.25">
      <c r="A235" s="104">
        <v>45331</v>
      </c>
      <c r="B235" s="105">
        <v>41.25</v>
      </c>
      <c r="C235" s="105">
        <v>1.3043</v>
      </c>
      <c r="D235" s="105">
        <v>9.65</v>
      </c>
      <c r="E235" s="105">
        <v>5.57</v>
      </c>
    </row>
    <row r="236" spans="1:5" x14ac:dyDescent="0.25">
      <c r="A236" s="102">
        <v>45338</v>
      </c>
      <c r="B236" s="103">
        <v>39.049999999999997</v>
      </c>
      <c r="C236" s="103">
        <v>1.3082</v>
      </c>
      <c r="D236" s="103">
        <v>9.14</v>
      </c>
      <c r="E236" s="103">
        <v>5.59</v>
      </c>
    </row>
    <row r="237" spans="1:5" x14ac:dyDescent="0.25">
      <c r="A237" s="104">
        <v>45345</v>
      </c>
      <c r="B237" s="105">
        <v>38.18</v>
      </c>
      <c r="C237" s="105">
        <v>1.3098000000000001</v>
      </c>
      <c r="D237" s="105">
        <v>8.92</v>
      </c>
      <c r="E237" s="105">
        <v>5.61</v>
      </c>
    </row>
    <row r="238" spans="1:5" x14ac:dyDescent="0.25">
      <c r="A238" s="102">
        <v>45352</v>
      </c>
      <c r="B238" s="103">
        <v>37.369999999999997</v>
      </c>
      <c r="C238" s="103">
        <v>1.3126</v>
      </c>
      <c r="D238" s="103">
        <v>8.7200000000000006</v>
      </c>
      <c r="E238" s="103">
        <v>5.63</v>
      </c>
    </row>
    <row r="239" spans="1:5" x14ac:dyDescent="0.25">
      <c r="A239" s="104">
        <v>45359</v>
      </c>
      <c r="B239" s="105">
        <v>35.57</v>
      </c>
      <c r="C239" s="105">
        <v>1.3158000000000001</v>
      </c>
      <c r="D239" s="105">
        <v>8.2899999999999991</v>
      </c>
      <c r="E239" s="105">
        <v>5.64</v>
      </c>
    </row>
    <row r="240" spans="1:5" x14ac:dyDescent="0.25">
      <c r="A240" s="102">
        <v>45366</v>
      </c>
      <c r="B240" s="103">
        <v>34.56</v>
      </c>
      <c r="C240" s="103">
        <v>1.3199000000000001</v>
      </c>
      <c r="D240" s="103">
        <v>8.06</v>
      </c>
      <c r="E240" s="103">
        <v>5.66</v>
      </c>
    </row>
    <row r="241" spans="1:5" x14ac:dyDescent="0.25">
      <c r="A241" s="104">
        <v>45373</v>
      </c>
      <c r="B241" s="105">
        <v>35.11</v>
      </c>
      <c r="C241" s="105">
        <v>1.3196000000000001</v>
      </c>
      <c r="D241" s="105">
        <v>8.16</v>
      </c>
      <c r="E241" s="105">
        <v>5.68</v>
      </c>
    </row>
    <row r="242" spans="1:5" x14ac:dyDescent="0.25">
      <c r="A242" s="102">
        <v>45379</v>
      </c>
      <c r="B242" s="103">
        <v>35.17</v>
      </c>
      <c r="C242" s="103">
        <v>1.3205</v>
      </c>
      <c r="D242" s="103">
        <v>8.17</v>
      </c>
      <c r="E242" s="103">
        <v>5.69</v>
      </c>
    </row>
    <row r="243" spans="1:5" x14ac:dyDescent="0.25">
      <c r="A243" s="104">
        <v>45387</v>
      </c>
      <c r="B243" s="105">
        <v>34.75</v>
      </c>
      <c r="C243" s="105">
        <v>1.3230999999999999</v>
      </c>
      <c r="D243" s="105">
        <v>8.06</v>
      </c>
      <c r="E243" s="105">
        <v>5.7</v>
      </c>
    </row>
    <row r="244" spans="1:5" x14ac:dyDescent="0.25">
      <c r="A244" s="102">
        <v>45394</v>
      </c>
      <c r="B244" s="103">
        <v>34.549999999999997</v>
      </c>
      <c r="C244" s="103">
        <v>1.3271999999999999</v>
      </c>
      <c r="D244" s="103">
        <v>8.01</v>
      </c>
      <c r="E244" s="103">
        <v>5.72</v>
      </c>
    </row>
    <row r="245" spans="1:5" x14ac:dyDescent="0.25">
      <c r="A245" s="104">
        <v>45401</v>
      </c>
      <c r="B245" s="105">
        <v>34.090000000000003</v>
      </c>
      <c r="C245" s="105">
        <v>1.3319000000000001</v>
      </c>
      <c r="D245" s="105">
        <v>7.91</v>
      </c>
      <c r="E245" s="105">
        <v>5.74</v>
      </c>
    </row>
    <row r="246" spans="1:5" x14ac:dyDescent="0.25">
      <c r="A246" s="102">
        <v>45408</v>
      </c>
      <c r="B246" s="103">
        <v>35.229999999999997</v>
      </c>
      <c r="C246" s="103">
        <v>1.3368</v>
      </c>
      <c r="D246" s="103">
        <v>8.18</v>
      </c>
      <c r="E246" s="103">
        <v>5.76</v>
      </c>
    </row>
    <row r="247" spans="1:5" x14ac:dyDescent="0.25">
      <c r="A247" s="104">
        <v>45415</v>
      </c>
      <c r="B247" s="105">
        <v>34.18</v>
      </c>
      <c r="C247" s="105">
        <v>1.3398000000000001</v>
      </c>
      <c r="D247" s="105">
        <v>7.93</v>
      </c>
      <c r="E247" s="105">
        <v>5.78</v>
      </c>
    </row>
    <row r="248" spans="1:5" x14ac:dyDescent="0.25">
      <c r="A248" s="102">
        <v>45422</v>
      </c>
      <c r="B248" s="103">
        <v>34.42</v>
      </c>
      <c r="C248" s="103">
        <v>1.3427</v>
      </c>
      <c r="D248" s="103">
        <v>7.98</v>
      </c>
      <c r="E248" s="103">
        <v>5.79</v>
      </c>
    </row>
    <row r="249" spans="1:5" x14ac:dyDescent="0.25">
      <c r="A249" s="104">
        <v>45429</v>
      </c>
      <c r="B249" s="105">
        <v>36.78</v>
      </c>
      <c r="C249" s="105">
        <v>1.3077000000000001</v>
      </c>
      <c r="D249" s="105">
        <v>8.43</v>
      </c>
      <c r="E249" s="105">
        <v>5.71</v>
      </c>
    </row>
    <row r="250" spans="1:5" x14ac:dyDescent="0.25">
      <c r="A250" s="102">
        <v>45436</v>
      </c>
      <c r="B250" s="103">
        <v>35.78</v>
      </c>
      <c r="C250" s="103">
        <v>1.3118000000000001</v>
      </c>
      <c r="D250" s="103">
        <v>8.25</v>
      </c>
      <c r="E250" s="103">
        <v>5.69</v>
      </c>
    </row>
    <row r="251" spans="1:5" x14ac:dyDescent="0.25">
      <c r="A251" s="104">
        <v>45443</v>
      </c>
      <c r="B251" s="105">
        <v>34.75</v>
      </c>
      <c r="C251" s="105">
        <v>1.3158000000000001</v>
      </c>
      <c r="D251" s="105">
        <v>8.01</v>
      </c>
      <c r="E251" s="105">
        <v>5.71</v>
      </c>
    </row>
    <row r="252" spans="1:5" x14ac:dyDescent="0.25">
      <c r="A252" s="102">
        <v>45450</v>
      </c>
      <c r="B252" s="103">
        <v>34.99</v>
      </c>
      <c r="C252" s="103">
        <v>1.32</v>
      </c>
      <c r="D252" s="103">
        <v>8.07</v>
      </c>
      <c r="E252" s="103">
        <v>5.73</v>
      </c>
    </row>
    <row r="253" spans="1:5" x14ac:dyDescent="0.25">
      <c r="A253" s="104">
        <v>45457</v>
      </c>
      <c r="B253" s="105">
        <v>34.67</v>
      </c>
      <c r="C253" s="105">
        <v>1.3240000000000001</v>
      </c>
      <c r="D253" s="105">
        <v>7.99</v>
      </c>
      <c r="E253" s="105">
        <v>5.74</v>
      </c>
    </row>
  </sheetData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2059-06CF-45BC-9153-2DDD38BD9D09}">
  <dimension ref="A1:R29"/>
  <sheetViews>
    <sheetView tabSelected="1" workbookViewId="0">
      <selection activeCell="A24" sqref="A24:XFD24"/>
    </sheetView>
  </sheetViews>
  <sheetFormatPr defaultColWidth="9.1796875" defaultRowHeight="15" customHeight="1" x14ac:dyDescent="0.25"/>
  <cols>
    <col min="1" max="1" width="13.6328125" customWidth="1"/>
    <col min="2" max="2" width="27.81640625" bestFit="1" customWidth="1"/>
    <col min="3" max="3" width="27.81640625" customWidth="1"/>
    <col min="4" max="18" width="13.6328125" customWidth="1"/>
  </cols>
  <sheetData>
    <row r="1" spans="1:18" ht="23" x14ac:dyDescent="0.25">
      <c r="A1" s="117" t="s">
        <v>165</v>
      </c>
      <c r="B1" s="117" t="s">
        <v>166</v>
      </c>
      <c r="C1" s="117"/>
      <c r="D1" s="118" t="s">
        <v>167</v>
      </c>
      <c r="E1" s="118" t="s">
        <v>216</v>
      </c>
      <c r="F1" s="118" t="s">
        <v>217</v>
      </c>
      <c r="G1" s="118" t="s">
        <v>218</v>
      </c>
      <c r="H1" s="118" t="s">
        <v>219</v>
      </c>
      <c r="I1" s="119" t="s">
        <v>220</v>
      </c>
      <c r="J1" s="118" t="s">
        <v>221</v>
      </c>
      <c r="K1" s="118" t="s">
        <v>222</v>
      </c>
      <c r="L1" s="118" t="s">
        <v>168</v>
      </c>
      <c r="M1" s="118" t="s">
        <v>169</v>
      </c>
      <c r="N1" s="118" t="s">
        <v>170</v>
      </c>
      <c r="O1" s="119" t="s">
        <v>171</v>
      </c>
      <c r="P1" s="118" t="s">
        <v>218</v>
      </c>
      <c r="Q1" s="118" t="s">
        <v>219</v>
      </c>
      <c r="R1" s="120" t="s">
        <v>223</v>
      </c>
    </row>
    <row r="2" spans="1:18" ht="12.5" hidden="1" x14ac:dyDescent="0.25">
      <c r="A2" s="121"/>
      <c r="B2" s="121"/>
      <c r="C2" s="121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8" ht="12.5" x14ac:dyDescent="0.25">
      <c r="A3" s="121" t="s">
        <v>172</v>
      </c>
      <c r="B3" s="121" t="s">
        <v>173</v>
      </c>
      <c r="C3" s="121"/>
      <c r="D3" s="122">
        <v>156.62</v>
      </c>
      <c r="E3" s="122">
        <v>9.3565830000000005</v>
      </c>
      <c r="F3" s="122">
        <v>7.8948410000000004</v>
      </c>
      <c r="G3" s="122">
        <v>24.07666</v>
      </c>
      <c r="H3" s="122">
        <v>22.350519999999999</v>
      </c>
      <c r="I3" s="122">
        <v>20.507200000000001</v>
      </c>
      <c r="J3" s="122">
        <v>37.836100000000002</v>
      </c>
      <c r="K3" s="122">
        <v>31.289909999999999</v>
      </c>
      <c r="L3" s="122">
        <v>3534.6469999999999</v>
      </c>
      <c r="M3" s="122">
        <v>4357.1360000000004</v>
      </c>
      <c r="N3" s="122">
        <v>5163.8670000000002</v>
      </c>
      <c r="O3" s="122">
        <v>6300.4269999999997</v>
      </c>
      <c r="P3" s="22">
        <f>M3/L3-1</f>
        <v>0.23269339201340355</v>
      </c>
      <c r="Q3" s="22">
        <f>N3/M3-1</f>
        <v>0.18515166843541264</v>
      </c>
      <c r="R3" s="22">
        <f>O3/N3-1</f>
        <v>0.22009861989086854</v>
      </c>
    </row>
    <row r="4" spans="1:18" ht="12.5" x14ac:dyDescent="0.25">
      <c r="A4" s="121" t="s">
        <v>174</v>
      </c>
      <c r="B4" s="121" t="s">
        <v>175</v>
      </c>
      <c r="C4" s="121"/>
      <c r="D4" s="122">
        <v>29.21</v>
      </c>
      <c r="E4" s="122">
        <v>9.2990449999999996</v>
      </c>
      <c r="F4" s="122">
        <v>7.6317750000000002</v>
      </c>
      <c r="G4" s="122">
        <v>24.261949999999999</v>
      </c>
      <c r="H4" s="122">
        <v>26.62538</v>
      </c>
      <c r="I4" s="122">
        <v>21.33399</v>
      </c>
      <c r="J4" s="122">
        <v>-8.6066079999999996</v>
      </c>
      <c r="K4" s="122">
        <v>-33.791400000000003</v>
      </c>
      <c r="L4" s="122">
        <v>310.58199999999999</v>
      </c>
      <c r="M4" s="122">
        <v>383.37759999999997</v>
      </c>
      <c r="N4" s="122">
        <v>467.13189999999997</v>
      </c>
      <c r="O4" s="122">
        <v>546.85230000000001</v>
      </c>
      <c r="P4" s="22">
        <f>M4/L4-1</f>
        <v>0.23438447817323604</v>
      </c>
      <c r="Q4" s="22">
        <f>N4/M4-1</f>
        <v>0.2184642503891725</v>
      </c>
      <c r="R4" s="22">
        <f>O4/N4-1</f>
        <v>0.17065929344581265</v>
      </c>
    </row>
    <row r="5" spans="1:18" ht="12.5" x14ac:dyDescent="0.25">
      <c r="A5" s="121" t="s">
        <v>176</v>
      </c>
      <c r="B5" s="121" t="s">
        <v>177</v>
      </c>
      <c r="C5" s="121"/>
      <c r="D5" s="122">
        <v>27.79</v>
      </c>
      <c r="E5" s="122">
        <v>9.2205259999999996</v>
      </c>
      <c r="F5" s="122">
        <v>7.41906</v>
      </c>
      <c r="G5" s="122">
        <v>25.5381</v>
      </c>
      <c r="H5" s="122">
        <v>21.366479999999999</v>
      </c>
      <c r="I5" s="122">
        <v>17.98048</v>
      </c>
      <c r="J5" s="122">
        <v>3.5604840000000002</v>
      </c>
      <c r="K5" s="122">
        <v>-8.9208639999999999</v>
      </c>
      <c r="L5" s="122">
        <v>776.952</v>
      </c>
      <c r="M5" s="122">
        <v>957.93179999999995</v>
      </c>
      <c r="N5" s="122">
        <v>1190.5329999999999</v>
      </c>
      <c r="O5" s="122">
        <v>1476.78</v>
      </c>
      <c r="P5" s="22">
        <f>M5/L5-1</f>
        <v>0.232935625366818</v>
      </c>
      <c r="Q5" s="22">
        <f>N5/M5-1</f>
        <v>0.24281603345874925</v>
      </c>
      <c r="R5" s="22">
        <f>O5/N5-1</f>
        <v>0.24043600639377494</v>
      </c>
    </row>
    <row r="6" spans="1:18" ht="12.5" x14ac:dyDescent="0.25">
      <c r="A6" s="121" t="s">
        <v>178</v>
      </c>
      <c r="B6" s="121" t="s">
        <v>179</v>
      </c>
      <c r="C6" s="121"/>
      <c r="D6" s="122">
        <v>390.43</v>
      </c>
      <c r="E6" s="122">
        <v>23.73049</v>
      </c>
      <c r="F6" s="122">
        <v>18.813099999999999</v>
      </c>
      <c r="G6" s="122">
        <v>32.338700000000003</v>
      </c>
      <c r="H6" s="122">
        <v>29.702390000000001</v>
      </c>
      <c r="I6" s="122">
        <v>21.559100000000001</v>
      </c>
      <c r="J6" s="122">
        <v>24.281690000000001</v>
      </c>
      <c r="K6" s="122">
        <v>31.53342</v>
      </c>
      <c r="L6" s="122">
        <v>3055.5549999999998</v>
      </c>
      <c r="M6" s="122">
        <v>4003.933</v>
      </c>
      <c r="N6" s="122">
        <v>5050.4859999999999</v>
      </c>
      <c r="O6" s="122">
        <v>5927.3050000000003</v>
      </c>
      <c r="P6" s="22">
        <f>M6/L6-1</f>
        <v>0.31037831097787483</v>
      </c>
      <c r="Q6" s="22">
        <f>N6/M6-1</f>
        <v>0.26138124688899644</v>
      </c>
      <c r="R6" s="22">
        <f>O6/N6-1</f>
        <v>0.17361081686000124</v>
      </c>
    </row>
    <row r="7" spans="1:18" ht="12.5" x14ac:dyDescent="0.25">
      <c r="A7" s="121" t="s">
        <v>180</v>
      </c>
      <c r="B7" s="121" t="s">
        <v>181</v>
      </c>
      <c r="C7" s="121"/>
      <c r="D7" s="122">
        <v>253.65</v>
      </c>
      <c r="E7" s="122">
        <v>11.701689999999999</v>
      </c>
      <c r="F7" s="122">
        <v>9.5898009999999996</v>
      </c>
      <c r="G7" s="122">
        <v>28.101610000000001</v>
      </c>
      <c r="H7" s="122">
        <v>26.54814</v>
      </c>
      <c r="I7" s="122">
        <v>24.861129999999999</v>
      </c>
      <c r="J7" s="122">
        <v>6.293221</v>
      </c>
      <c r="K7" s="122">
        <v>14.04156</v>
      </c>
      <c r="L7" s="122">
        <v>751.88800000000003</v>
      </c>
      <c r="M7" s="122">
        <v>935.26239999999996</v>
      </c>
      <c r="N7" s="122">
        <v>1141.229</v>
      </c>
      <c r="O7" s="122">
        <v>1385.521</v>
      </c>
      <c r="P7" s="22">
        <f>M7/L7-1</f>
        <v>0.2438852595067349</v>
      </c>
      <c r="Q7" s="22">
        <f>N7/M7-1</f>
        <v>0.22022332983770121</v>
      </c>
      <c r="R7" s="22">
        <f>O7/N7-1</f>
        <v>0.21406045587695366</v>
      </c>
    </row>
    <row r="8" spans="1:18" ht="12.5" x14ac:dyDescent="0.25">
      <c r="A8" s="121" t="s">
        <v>182</v>
      </c>
      <c r="B8" s="121" t="s">
        <v>183</v>
      </c>
      <c r="C8" s="121"/>
      <c r="D8" s="122">
        <v>117.17</v>
      </c>
      <c r="E8" s="122">
        <v>14.98565</v>
      </c>
      <c r="F8" s="122">
        <v>12.19805</v>
      </c>
      <c r="G8" s="122">
        <v>24.618459999999999</v>
      </c>
      <c r="H8" s="122">
        <v>20.758150000000001</v>
      </c>
      <c r="I8" s="122">
        <v>16.98639</v>
      </c>
      <c r="J8" s="122">
        <v>16.827559999999998</v>
      </c>
      <c r="K8" s="122">
        <v>31.24286</v>
      </c>
      <c r="L8" s="122">
        <v>2128.3589999999999</v>
      </c>
      <c r="M8" s="122">
        <v>2615.384</v>
      </c>
      <c r="N8" s="122">
        <v>3213.0729999999999</v>
      </c>
      <c r="O8" s="122">
        <v>4062.0259999999998</v>
      </c>
      <c r="P8" s="22">
        <f>M8/L8-1</f>
        <v>0.22882652785549817</v>
      </c>
      <c r="Q8" s="22">
        <f>N8/M8-1</f>
        <v>0.22852820083016478</v>
      </c>
      <c r="R8" s="22">
        <f>O8/N8-1</f>
        <v>0.26421839777683243</v>
      </c>
    </row>
    <row r="9" spans="1:18" ht="12.5" x14ac:dyDescent="0.25">
      <c r="A9" s="121" t="s">
        <v>184</v>
      </c>
      <c r="B9" s="121" t="s">
        <v>185</v>
      </c>
      <c r="C9" s="121"/>
      <c r="D9" s="122">
        <v>45.41</v>
      </c>
      <c r="E9" s="122">
        <v>8.1683240000000001</v>
      </c>
      <c r="F9" s="122">
        <v>7.0379759999999996</v>
      </c>
      <c r="G9" s="122">
        <v>18.118379999999998</v>
      </c>
      <c r="H9" s="122">
        <v>15.352510000000001</v>
      </c>
      <c r="I9" s="122">
        <v>14.928000000000001</v>
      </c>
      <c r="J9" s="122">
        <v>16.49503</v>
      </c>
      <c r="K9" s="122">
        <v>24.581800000000001</v>
      </c>
      <c r="L9" s="122">
        <v>1430.53</v>
      </c>
      <c r="M9" s="122">
        <v>1652.989</v>
      </c>
      <c r="N9" s="122">
        <v>1918.471</v>
      </c>
      <c r="O9" s="122">
        <v>2287.4490000000001</v>
      </c>
      <c r="P9" s="22">
        <f>M9/L9-1</f>
        <v>0.15550809839709756</v>
      </c>
      <c r="Q9" s="22">
        <f>N9/M9-1</f>
        <v>0.16060723937061883</v>
      </c>
      <c r="R9" s="22">
        <f>O9/N9-1</f>
        <v>0.19232920382950791</v>
      </c>
    </row>
    <row r="10" spans="1:18" ht="12.5" x14ac:dyDescent="0.25">
      <c r="A10" s="121" t="s">
        <v>186</v>
      </c>
      <c r="B10" s="121" t="s">
        <v>187</v>
      </c>
      <c r="C10" s="121"/>
      <c r="D10" s="122">
        <v>112.34</v>
      </c>
      <c r="E10" s="122">
        <v>7.668139</v>
      </c>
      <c r="F10" s="122">
        <v>6.5636419999999998</v>
      </c>
      <c r="G10" s="122">
        <v>18.706189999999999</v>
      </c>
      <c r="H10" s="122">
        <v>16.837990000000001</v>
      </c>
      <c r="I10" s="122">
        <v>14.83672</v>
      </c>
      <c r="J10" s="122">
        <v>10.42525</v>
      </c>
      <c r="K10" s="122">
        <v>11.46608</v>
      </c>
      <c r="L10" s="122">
        <v>1267.3209999999999</v>
      </c>
      <c r="M10" s="122">
        <v>1476.8530000000001</v>
      </c>
      <c r="N10" s="122">
        <v>1725.3710000000001</v>
      </c>
      <c r="O10" s="122">
        <v>2107.0430000000001</v>
      </c>
      <c r="P10" s="22">
        <f>M10/L10-1</f>
        <v>0.16533459163069186</v>
      </c>
      <c r="Q10" s="22">
        <f>N10/M10-1</f>
        <v>0.16827538014954779</v>
      </c>
      <c r="R10" s="22">
        <f>O10/N10-1</f>
        <v>0.22121155392086678</v>
      </c>
    </row>
    <row r="11" spans="1:18" ht="12.5" x14ac:dyDescent="0.25">
      <c r="A11" s="121" t="s">
        <v>188</v>
      </c>
      <c r="B11" s="121" t="s">
        <v>189</v>
      </c>
      <c r="C11" s="121"/>
      <c r="D11" s="122">
        <v>43.43</v>
      </c>
      <c r="E11" s="122">
        <v>9.3749719999999996</v>
      </c>
      <c r="F11" s="122">
        <v>7.5255070000000002</v>
      </c>
      <c r="G11" s="122">
        <v>35.578139999999998</v>
      </c>
      <c r="H11" s="122">
        <v>31.503730000000001</v>
      </c>
      <c r="I11" s="122">
        <v>26.80631</v>
      </c>
      <c r="J11" s="122" t="e">
        <v>#N/A</v>
      </c>
      <c r="K11" s="122">
        <v>13.19431</v>
      </c>
      <c r="L11" s="122">
        <v>579.90599999999995</v>
      </c>
      <c r="M11" s="122">
        <v>736.11170000000004</v>
      </c>
      <c r="N11" s="122">
        <v>917.0181</v>
      </c>
      <c r="O11" s="122">
        <v>1135.605</v>
      </c>
      <c r="P11" s="22">
        <f>M11/L11-1</f>
        <v>0.26936382793073377</v>
      </c>
      <c r="Q11" s="22">
        <f>N11/M11-1</f>
        <v>0.24575944112829617</v>
      </c>
      <c r="R11" s="22">
        <f>O11/N11-1</f>
        <v>0.2383670507703175</v>
      </c>
    </row>
    <row r="12" spans="1:18" ht="12.5" x14ac:dyDescent="0.25">
      <c r="A12" s="121" t="s">
        <v>190</v>
      </c>
      <c r="B12" s="121" t="s">
        <v>191</v>
      </c>
      <c r="C12" s="121"/>
      <c r="D12" s="122">
        <v>570.99</v>
      </c>
      <c r="E12" s="122">
        <v>11.369440000000001</v>
      </c>
      <c r="F12" s="122">
        <v>9.6106949999999998</v>
      </c>
      <c r="G12" s="122">
        <v>22.54383</v>
      </c>
      <c r="H12" s="122">
        <v>19.16311</v>
      </c>
      <c r="I12" s="122">
        <v>14.08924</v>
      </c>
      <c r="J12" s="122">
        <v>16.706140000000001</v>
      </c>
      <c r="K12" s="122">
        <v>15.778449999999999</v>
      </c>
      <c r="L12" s="122">
        <v>2170.23</v>
      </c>
      <c r="M12" s="122">
        <v>2559.41</v>
      </c>
      <c r="N12" s="122">
        <v>3027.7779999999998</v>
      </c>
      <c r="O12" s="122">
        <v>3652.44</v>
      </c>
      <c r="P12" s="22">
        <f>M12/L12-1</f>
        <v>0.17932661515138948</v>
      </c>
      <c r="Q12" s="22">
        <f>N12/M12-1</f>
        <v>0.18299842541835809</v>
      </c>
      <c r="R12" s="22">
        <f>O12/N12-1</f>
        <v>0.2063103701790554</v>
      </c>
    </row>
    <row r="13" spans="1:18" ht="12.5" x14ac:dyDescent="0.25">
      <c r="A13" s="121" t="s">
        <v>192</v>
      </c>
      <c r="B13" s="121" t="s">
        <v>193</v>
      </c>
      <c r="C13" s="121"/>
      <c r="D13" s="122">
        <v>33.71</v>
      </c>
      <c r="E13" s="122">
        <v>8.5327859999999998</v>
      </c>
      <c r="F13" s="122">
        <v>7.0614670000000004</v>
      </c>
      <c r="G13" s="122">
        <v>24.73068</v>
      </c>
      <c r="H13" s="122">
        <v>23.301590000000001</v>
      </c>
      <c r="I13" s="122">
        <v>21.551490000000001</v>
      </c>
      <c r="J13" s="122" t="e">
        <v>#N/A</v>
      </c>
      <c r="K13" s="122">
        <v>24.35249</v>
      </c>
      <c r="L13" s="122">
        <v>349.88600000000002</v>
      </c>
      <c r="M13" s="122">
        <v>428.3288</v>
      </c>
      <c r="N13" s="122">
        <v>517.57489999999996</v>
      </c>
      <c r="O13" s="122">
        <v>627.98879999999997</v>
      </c>
      <c r="P13" s="22">
        <f>M13/L13-1</f>
        <v>0.2241953093293243</v>
      </c>
      <c r="Q13" s="22">
        <f>N13/M13-1</f>
        <v>0.2083588588953158</v>
      </c>
      <c r="R13" s="22">
        <f>O13/N13-1</f>
        <v>0.21332931716742842</v>
      </c>
    </row>
    <row r="14" spans="1:18" ht="12.5" x14ac:dyDescent="0.25">
      <c r="A14" s="121" t="s">
        <v>194</v>
      </c>
      <c r="B14" s="121" t="s">
        <v>195</v>
      </c>
      <c r="C14" s="121"/>
      <c r="D14" s="122">
        <v>232.75</v>
      </c>
      <c r="E14" s="122">
        <v>13.8657</v>
      </c>
      <c r="F14" s="122">
        <v>12.402200000000001</v>
      </c>
      <c r="G14" s="122">
        <v>19.95514</v>
      </c>
      <c r="H14" s="122">
        <v>19.90832</v>
      </c>
      <c r="I14" s="122">
        <v>15.84662</v>
      </c>
      <c r="J14" s="122" t="e">
        <v>#N/A</v>
      </c>
      <c r="K14" s="122">
        <v>24.510429999999999</v>
      </c>
      <c r="L14" s="122">
        <v>928.72500000000002</v>
      </c>
      <c r="M14" s="122">
        <v>1033.5129999999999</v>
      </c>
      <c r="N14" s="122">
        <v>1155.472</v>
      </c>
      <c r="O14" s="122">
        <v>1299.1669999999999</v>
      </c>
      <c r="P14" s="22">
        <f>M14/L14-1</f>
        <v>0.11282995504589621</v>
      </c>
      <c r="Q14" s="22">
        <f>N14/M14-1</f>
        <v>0.11800432118415549</v>
      </c>
      <c r="R14" s="22">
        <f>O14/N14-1</f>
        <v>0.12436043452372703</v>
      </c>
    </row>
    <row r="15" spans="1:18" ht="12.5" x14ac:dyDescent="0.25">
      <c r="A15" s="121" t="s">
        <v>196</v>
      </c>
      <c r="B15" s="121" t="s">
        <v>197</v>
      </c>
      <c r="C15" s="121"/>
      <c r="D15" s="122">
        <v>222.34</v>
      </c>
      <c r="E15" s="122">
        <v>11.47531</v>
      </c>
      <c r="F15" s="122">
        <v>9.0503870000000006</v>
      </c>
      <c r="G15" s="122">
        <v>34.520740000000004</v>
      </c>
      <c r="H15" s="122">
        <v>32.569740000000003</v>
      </c>
      <c r="I15" s="122">
        <v>34.33137</v>
      </c>
      <c r="J15" s="122" t="e">
        <v>#N/A</v>
      </c>
      <c r="K15" s="122">
        <v>31.741569999999999</v>
      </c>
      <c r="L15" s="122">
        <v>729.69500000000005</v>
      </c>
      <c r="M15" s="122">
        <v>947.92619999999999</v>
      </c>
      <c r="N15" s="122">
        <v>1201.9090000000001</v>
      </c>
      <c r="O15" s="122">
        <v>1516.8440000000001</v>
      </c>
      <c r="P15" s="22">
        <f>M15/L15-1</f>
        <v>0.29907180397289279</v>
      </c>
      <c r="Q15" s="22">
        <f>N15/M15-1</f>
        <v>0.2679352042384735</v>
      </c>
      <c r="R15" s="22">
        <f>O15/N15-1</f>
        <v>0.26202898888351767</v>
      </c>
    </row>
    <row r="16" spans="1:18" ht="12.5" x14ac:dyDescent="0.25">
      <c r="A16" s="121" t="s">
        <v>198</v>
      </c>
      <c r="B16" s="121" t="s">
        <v>199</v>
      </c>
      <c r="C16" s="121"/>
      <c r="D16" s="122">
        <v>223.67</v>
      </c>
      <c r="E16" s="122">
        <v>8.6069099999999992</v>
      </c>
      <c r="F16" s="122">
        <v>7.294384</v>
      </c>
      <c r="G16" s="122">
        <v>22.839200000000002</v>
      </c>
      <c r="H16" s="122">
        <v>18.07113</v>
      </c>
      <c r="I16" s="122">
        <v>14.81522</v>
      </c>
      <c r="J16" s="122">
        <v>7.6511690000000003</v>
      </c>
      <c r="K16" s="122">
        <v>7.1019410000000001</v>
      </c>
      <c r="L16" s="122">
        <v>1683.011</v>
      </c>
      <c r="M16" s="122">
        <v>1906.184</v>
      </c>
      <c r="N16" s="122">
        <v>2249.1759999999999</v>
      </c>
      <c r="O16" s="122">
        <v>2738.9580000000001</v>
      </c>
      <c r="P16" s="22">
        <f>M16/L16-1</f>
        <v>0.13260341138590293</v>
      </c>
      <c r="Q16" s="22">
        <f>N16/M16-1</f>
        <v>0.17993645943938263</v>
      </c>
      <c r="R16" s="22">
        <f>O16/N16-1</f>
        <v>0.21776063767353038</v>
      </c>
    </row>
    <row r="17" spans="1:18" ht="12.5" x14ac:dyDescent="0.25">
      <c r="A17" s="121" t="s">
        <v>200</v>
      </c>
      <c r="B17" s="121" t="s">
        <v>201</v>
      </c>
      <c r="C17" s="121"/>
      <c r="D17" s="122">
        <v>54.62</v>
      </c>
      <c r="E17" s="122">
        <v>6.3005279999999999</v>
      </c>
      <c r="F17" s="122">
        <v>5.4375999999999998</v>
      </c>
      <c r="G17" s="122">
        <v>16.179069999999999</v>
      </c>
      <c r="H17" s="122">
        <v>18.325420000000001</v>
      </c>
      <c r="I17" s="122">
        <v>24.71996</v>
      </c>
      <c r="J17" s="122">
        <v>46.818530000000003</v>
      </c>
      <c r="K17" s="122">
        <v>19.995899999999999</v>
      </c>
      <c r="L17" s="122">
        <v>1862.895</v>
      </c>
      <c r="M17" s="122">
        <v>2138.1570000000002</v>
      </c>
      <c r="N17" s="122">
        <v>2477.4760000000001</v>
      </c>
      <c r="O17" s="122">
        <v>2905.3670000000002</v>
      </c>
      <c r="P17" s="22">
        <f>M17/L17-1</f>
        <v>0.14776034075994637</v>
      </c>
      <c r="Q17" s="22">
        <f>N17/M17-1</f>
        <v>0.15869695256241712</v>
      </c>
      <c r="R17" s="22">
        <f>O17/N17-1</f>
        <v>0.17271247027216408</v>
      </c>
    </row>
    <row r="18" spans="1:18" ht="12.5" x14ac:dyDescent="0.25">
      <c r="A18" s="121" t="s">
        <v>202</v>
      </c>
      <c r="B18" s="121" t="s">
        <v>203</v>
      </c>
      <c r="C18" s="121"/>
      <c r="D18" s="122">
        <v>28.28</v>
      </c>
      <c r="E18" s="122">
        <v>12.87031</v>
      </c>
      <c r="F18" s="122">
        <v>10.242889999999999</v>
      </c>
      <c r="G18" s="122">
        <v>38.738939999999999</v>
      </c>
      <c r="H18" s="122">
        <v>36.31541</v>
      </c>
      <c r="I18" s="122">
        <v>32.705199999999998</v>
      </c>
      <c r="J18" s="122">
        <v>7.6822280000000003</v>
      </c>
      <c r="K18" s="122">
        <v>-1.1950190000000001</v>
      </c>
      <c r="L18" s="122">
        <v>937.38499999999999</v>
      </c>
      <c r="M18" s="122">
        <v>1210.29</v>
      </c>
      <c r="N18" s="122">
        <v>1520.742</v>
      </c>
      <c r="O18" s="122">
        <v>1884.854</v>
      </c>
      <c r="P18" s="22">
        <f>M18/L18-1</f>
        <v>0.29113437915050899</v>
      </c>
      <c r="Q18" s="22">
        <f>N18/M18-1</f>
        <v>0.25651042312173122</v>
      </c>
      <c r="R18" s="22">
        <f>O18/N18-1</f>
        <v>0.23943048853783222</v>
      </c>
    </row>
    <row r="19" spans="1:18" ht="12.5" x14ac:dyDescent="0.25">
      <c r="A19" s="121" t="s">
        <v>204</v>
      </c>
      <c r="B19" s="121" t="s">
        <v>205</v>
      </c>
      <c r="C19" s="121"/>
      <c r="D19" s="122">
        <v>18.43</v>
      </c>
      <c r="E19" s="122">
        <v>7.089925</v>
      </c>
      <c r="F19" s="122">
        <v>5.6208</v>
      </c>
      <c r="G19" s="122">
        <v>36.810899999999997</v>
      </c>
      <c r="H19" s="122">
        <v>31.26727</v>
      </c>
      <c r="I19" s="122">
        <v>23.067879999999999</v>
      </c>
      <c r="J19" s="122">
        <v>0.70750590000000002</v>
      </c>
      <c r="K19" s="122">
        <v>-2.7361759999999999</v>
      </c>
      <c r="L19" s="122">
        <v>621.154</v>
      </c>
      <c r="M19" s="122">
        <v>813.29909999999995</v>
      </c>
      <c r="N19" s="122">
        <v>1025.873</v>
      </c>
      <c r="O19" s="122">
        <v>1266.1780000000001</v>
      </c>
      <c r="P19" s="22">
        <f>M19/L19-1</f>
        <v>0.30933568809023204</v>
      </c>
      <c r="Q19" s="22">
        <f>N19/M19-1</f>
        <v>0.26137235366423028</v>
      </c>
      <c r="R19" s="22">
        <f>O19/N19-1</f>
        <v>0.23424439477401204</v>
      </c>
    </row>
    <row r="20" spans="1:18" ht="12.5" x14ac:dyDescent="0.25">
      <c r="A20" s="121" t="s">
        <v>206</v>
      </c>
      <c r="B20" s="121" t="s">
        <v>207</v>
      </c>
      <c r="C20" s="121"/>
      <c r="D20" s="122">
        <v>725.5</v>
      </c>
      <c r="E20" s="122">
        <v>13.63982</v>
      </c>
      <c r="F20" s="122">
        <v>11.30936</v>
      </c>
      <c r="G20" s="122">
        <v>23.371849999999998</v>
      </c>
      <c r="H20" s="122">
        <v>22.214009999999998</v>
      </c>
      <c r="I20" s="122">
        <v>21.750579999999999</v>
      </c>
      <c r="J20" s="122">
        <v>24.231529999999999</v>
      </c>
      <c r="K20" s="122">
        <v>33.477530000000002</v>
      </c>
      <c r="L20" s="122">
        <v>8971</v>
      </c>
      <c r="M20" s="122">
        <v>10903.92</v>
      </c>
      <c r="N20" s="122">
        <v>13150.84</v>
      </c>
      <c r="O20" s="122">
        <v>15915.27</v>
      </c>
      <c r="P20" s="22">
        <f>M20/L20-1</f>
        <v>0.21546315906810842</v>
      </c>
      <c r="Q20" s="22">
        <f>N20/M20-1</f>
        <v>0.20606534163860335</v>
      </c>
      <c r="R20" s="22">
        <f>O20/N20-1</f>
        <v>0.21020938586432503</v>
      </c>
    </row>
    <row r="21" spans="1:18" ht="12.5" x14ac:dyDescent="0.25">
      <c r="A21" s="121" t="s">
        <v>208</v>
      </c>
      <c r="B21" s="121" t="s">
        <v>209</v>
      </c>
      <c r="C21" s="121"/>
      <c r="D21" s="122">
        <v>130.66999999999999</v>
      </c>
      <c r="E21" s="122">
        <v>12.541880000000001</v>
      </c>
      <c r="F21" s="122">
        <v>10.128909999999999</v>
      </c>
      <c r="G21" s="122">
        <v>26.353339999999999</v>
      </c>
      <c r="H21" s="122">
        <v>18.71716</v>
      </c>
      <c r="I21" s="122">
        <v>12.80415</v>
      </c>
      <c r="J21" s="122">
        <v>4.9268130000000001</v>
      </c>
      <c r="K21" s="122">
        <v>27.406639999999999</v>
      </c>
      <c r="L21" s="122">
        <v>2806.489</v>
      </c>
      <c r="M21" s="122">
        <v>3488.1770000000001</v>
      </c>
      <c r="N21" s="122">
        <v>4319.1540000000005</v>
      </c>
      <c r="O21" s="122">
        <v>5340.6279999999997</v>
      </c>
      <c r="P21" s="22">
        <f>M21/L21-1</f>
        <v>0.2428970860031876</v>
      </c>
      <c r="Q21" s="22">
        <f>N21/M21-1</f>
        <v>0.23822672989358051</v>
      </c>
      <c r="R21" s="22">
        <f>O21/N21-1</f>
        <v>0.23649862912968578</v>
      </c>
    </row>
    <row r="22" spans="1:18" ht="12.5" x14ac:dyDescent="0.25">
      <c r="A22" s="121" t="s">
        <v>210</v>
      </c>
      <c r="B22" s="121" t="s">
        <v>211</v>
      </c>
      <c r="C22" s="121"/>
      <c r="D22" s="122">
        <v>185.8</v>
      </c>
      <c r="E22" s="122">
        <v>11.033620000000001</v>
      </c>
      <c r="F22" s="122">
        <v>9.6121569999999998</v>
      </c>
      <c r="G22" s="122">
        <v>18.08014</v>
      </c>
      <c r="H22" s="122">
        <v>17.99484</v>
      </c>
      <c r="I22" s="122">
        <v>18.34271</v>
      </c>
      <c r="J22" s="122">
        <v>16.488600000000002</v>
      </c>
      <c r="K22" s="122">
        <v>22.599699999999999</v>
      </c>
      <c r="L22" s="122">
        <v>536.91</v>
      </c>
      <c r="M22" s="122">
        <v>623.60640000000001</v>
      </c>
      <c r="N22" s="122">
        <v>715.82640000000004</v>
      </c>
      <c r="O22" s="122">
        <v>818.66589999999997</v>
      </c>
      <c r="P22" s="22">
        <f>M22/L22-1</f>
        <v>0.16147287254847198</v>
      </c>
      <c r="Q22" s="22">
        <f>N22/M22-1</f>
        <v>0.14788174079034477</v>
      </c>
      <c r="R22" s="22">
        <f>O22/N22-1</f>
        <v>0.14366541943689137</v>
      </c>
    </row>
    <row r="23" spans="1:18" ht="12.5" x14ac:dyDescent="0.25">
      <c r="A23" s="121" t="s">
        <v>212</v>
      </c>
      <c r="B23" s="121" t="s">
        <v>213</v>
      </c>
      <c r="C23" s="121"/>
      <c r="D23" s="122">
        <v>212.46</v>
      </c>
      <c r="E23" s="122">
        <v>6.720942</v>
      </c>
      <c r="F23" s="122">
        <v>5.8244319999999998</v>
      </c>
      <c r="G23" s="122">
        <v>16.15936</v>
      </c>
      <c r="H23" s="122">
        <v>14.59976</v>
      </c>
      <c r="I23" s="122">
        <v>13.530250000000001</v>
      </c>
      <c r="J23" s="122">
        <v>14.991910000000001</v>
      </c>
      <c r="K23" s="122">
        <v>26.541360000000001</v>
      </c>
      <c r="L23" s="122">
        <v>7197</v>
      </c>
      <c r="M23" s="122">
        <v>8377.0849999999991</v>
      </c>
      <c r="N23" s="122">
        <v>9666.5059999999994</v>
      </c>
      <c r="O23" s="122">
        <v>11284.24</v>
      </c>
      <c r="P23" s="22">
        <f>M23/L23-1</f>
        <v>0.16396901486730564</v>
      </c>
      <c r="Q23" s="22">
        <f>N23/M23-1</f>
        <v>0.1539223966331964</v>
      </c>
      <c r="R23" s="22">
        <f>O23/N23-1</f>
        <v>0.16735457465189607</v>
      </c>
    </row>
    <row r="24" spans="1:18" ht="12.5" x14ac:dyDescent="0.25">
      <c r="A24" s="121" t="s">
        <v>214</v>
      </c>
      <c r="B24" s="121" t="s">
        <v>215</v>
      </c>
      <c r="C24" s="121"/>
      <c r="D24" s="122">
        <v>184.38</v>
      </c>
      <c r="E24" s="122">
        <v>13.00756</v>
      </c>
      <c r="F24" s="122">
        <v>10.62195</v>
      </c>
      <c r="G24" s="122">
        <v>34.573819999999998</v>
      </c>
      <c r="H24" s="122">
        <v>28.167010000000001</v>
      </c>
      <c r="I24" s="122">
        <v>24.59329</v>
      </c>
      <c r="J24" s="122">
        <v>20.378579999999999</v>
      </c>
      <c r="K24" s="122">
        <v>27.09151</v>
      </c>
      <c r="L24" s="122">
        <v>1616.952</v>
      </c>
      <c r="M24" s="122">
        <v>2142.5129999999999</v>
      </c>
      <c r="N24" s="122">
        <v>2623.7060000000001</v>
      </c>
      <c r="O24" s="122">
        <v>3223.0990000000002</v>
      </c>
      <c r="P24" s="22">
        <f>M24/L24-1</f>
        <v>0.32503191189348835</v>
      </c>
      <c r="Q24" s="22">
        <f>N24/M24-1</f>
        <v>0.22459280293748529</v>
      </c>
      <c r="R24" s="22">
        <f>O24/N24-1</f>
        <v>0.22845280683125324</v>
      </c>
    </row>
    <row r="25" spans="1:18" ht="12.5" x14ac:dyDescent="0.25">
      <c r="D25" t="s">
        <v>224</v>
      </c>
      <c r="E25" s="123">
        <f>AVERAGE(E3:E24)</f>
        <v>10.934552272727274</v>
      </c>
      <c r="F25" s="123">
        <f>AVERAGE(F3:F24)</f>
        <v>9.0404992727272724</v>
      </c>
      <c r="G25" s="123">
        <f>AVERAGE(G3:G24)</f>
        <v>25.736145454545454</v>
      </c>
      <c r="H25" s="123">
        <f t="shared" ref="H25:I25" si="0">AVERAGE(H3:H24)</f>
        <v>23.25727545454545</v>
      </c>
      <c r="I25" s="123">
        <f t="shared" si="0"/>
        <v>20.543058181818186</v>
      </c>
    </row>
    <row r="26" spans="1:18" ht="12.5" x14ac:dyDescent="0.25"/>
    <row r="27" spans="1:18" ht="12.5" x14ac:dyDescent="0.25"/>
    <row r="28" spans="1:18" ht="12.5" x14ac:dyDescent="0.25"/>
    <row r="29" spans="1:18" ht="12.5" x14ac:dyDescent="0.25"/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B1F5-F934-4327-9A8C-E46EBB92F77B}">
  <dimension ref="A1:A8"/>
  <sheetViews>
    <sheetView workbookViewId="0">
      <selection activeCell="E14" sqref="E14"/>
    </sheetView>
  </sheetViews>
  <sheetFormatPr defaultRowHeight="12.5" x14ac:dyDescent="0.25"/>
  <cols>
    <col min="1" max="1" width="17.54296875" bestFit="1" customWidth="1"/>
  </cols>
  <sheetData>
    <row r="1" spans="1:1" x14ac:dyDescent="0.25">
      <c r="A1" t="s">
        <v>164</v>
      </c>
    </row>
    <row r="8" spans="1:1" x14ac:dyDescent="0.25">
      <c r="A8" t="s">
        <v>231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DT-US</vt:lpstr>
      <vt:lpstr>Surprise &amp; Guidance</vt:lpstr>
      <vt:lpstr>PE, PS</vt:lpstr>
      <vt:lpstr>Comp Sheet</vt:lpstr>
      <vt:lpstr>Key Matrix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FactSet Research Systems</dc:creator>
  <cp:keywords/>
  <dc:description/>
  <cp:lastModifiedBy>瑞泽 夏</cp:lastModifiedBy>
  <dcterms:created xsi:type="dcterms:W3CDTF">2024-06-12T12:23:29Z</dcterms:created>
  <dcterms:modified xsi:type="dcterms:W3CDTF">2024-06-19T03:49:41Z</dcterms:modified>
  <cp:category/>
</cp:coreProperties>
</file>