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cea6cbeee350ba96/Desktop/"/>
    </mc:Choice>
  </mc:AlternateContent>
  <xr:revisionPtr revIDLastSave="89" documentId="8_{75E11C20-211B-4BA5-BBA8-C9EC4EA9DD28}" xr6:coauthVersionLast="47" xr6:coauthVersionMax="47" xr10:uidLastSave="{2BFADD8B-2BD5-40AB-9AD0-63AFE0DFEAAA}"/>
  <bookViews>
    <workbookView xWindow="-110" yWindow="-110" windowWidth="38620" windowHeight="21100" activeTab="1" xr2:uid="{00000000-000D-0000-FFFF-FFFF00000000}"/>
  </bookViews>
  <sheets>
    <sheet name="Sheet1" sheetId="4" r:id="rId1"/>
    <sheet name="ROP-US" sheetId="2" r:id="rId2"/>
    <sheet name="Valuation" sheetId="6" r:id="rId3"/>
    <sheet name="Alt Data" sheetId="3" r:id="rId4"/>
    <sheet name="Revisio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3" i="2" l="1"/>
  <c r="W53" i="2"/>
  <c r="R53" i="2"/>
  <c r="M53" i="2"/>
  <c r="L53" i="2"/>
  <c r="R255" i="2"/>
  <c r="W255" i="2"/>
  <c r="AB255" i="2"/>
  <c r="R258" i="2"/>
  <c r="R257" i="2" s="1"/>
  <c r="Q258" i="2"/>
  <c r="N258" i="2"/>
  <c r="P3" i="4"/>
  <c r="C34" i="4"/>
  <c r="J3916" i="5"/>
  <c r="J3915" i="5"/>
  <c r="J3914" i="5"/>
  <c r="J3913" i="5"/>
  <c r="J3912" i="5"/>
  <c r="J3911" i="5"/>
  <c r="J3910" i="5"/>
  <c r="J3909" i="5"/>
  <c r="J3908" i="5"/>
  <c r="J3907" i="5"/>
  <c r="J3906" i="5"/>
  <c r="J3905" i="5"/>
  <c r="J3904" i="5"/>
  <c r="J3903" i="5"/>
  <c r="J3902" i="5"/>
  <c r="J3901" i="5"/>
  <c r="J3900" i="5"/>
  <c r="J3899" i="5"/>
  <c r="J3898" i="5"/>
  <c r="J3897" i="5"/>
  <c r="J3896" i="5"/>
  <c r="J3895" i="5"/>
  <c r="J3894" i="5"/>
  <c r="J3893" i="5"/>
  <c r="J3892" i="5"/>
  <c r="J3891" i="5"/>
  <c r="J3890" i="5"/>
  <c r="J3889" i="5"/>
  <c r="J3888" i="5"/>
  <c r="J3887" i="5"/>
  <c r="J3886" i="5"/>
  <c r="J3885" i="5"/>
  <c r="J3884" i="5"/>
  <c r="J3883" i="5"/>
  <c r="J3882" i="5"/>
  <c r="J3881" i="5"/>
  <c r="J3880" i="5"/>
  <c r="J3879" i="5"/>
  <c r="J3878" i="5"/>
  <c r="J3877" i="5"/>
  <c r="J3876" i="5"/>
  <c r="J3875" i="5"/>
  <c r="J3874" i="5"/>
  <c r="J3873" i="5"/>
  <c r="J3872" i="5"/>
  <c r="J3871" i="5"/>
  <c r="J3870" i="5"/>
  <c r="J3869" i="5"/>
  <c r="J3868" i="5"/>
  <c r="J3867" i="5"/>
  <c r="J3866" i="5"/>
  <c r="J3865" i="5"/>
  <c r="J3864" i="5"/>
  <c r="J3863" i="5"/>
  <c r="J3862" i="5"/>
  <c r="J3861" i="5"/>
  <c r="J3860" i="5"/>
  <c r="J3859" i="5"/>
  <c r="J3858" i="5"/>
  <c r="J3857" i="5"/>
  <c r="J3856" i="5"/>
  <c r="J3855" i="5"/>
  <c r="J3854" i="5"/>
  <c r="J3853" i="5"/>
  <c r="J3852" i="5"/>
  <c r="J3851" i="5"/>
  <c r="J3850" i="5"/>
  <c r="J3849" i="5"/>
  <c r="J3848" i="5"/>
  <c r="J3847" i="5"/>
  <c r="J3846" i="5"/>
  <c r="J3845" i="5"/>
  <c r="J3844" i="5"/>
  <c r="J3843" i="5"/>
  <c r="J3842" i="5"/>
  <c r="J3841" i="5"/>
  <c r="J3840" i="5"/>
  <c r="J3839" i="5"/>
  <c r="J3838" i="5"/>
  <c r="J3837" i="5"/>
  <c r="J3836" i="5"/>
  <c r="J3835" i="5"/>
  <c r="J3834" i="5"/>
  <c r="J3833" i="5"/>
  <c r="J3832" i="5"/>
  <c r="J3831" i="5"/>
  <c r="J3830" i="5"/>
  <c r="J3829" i="5"/>
  <c r="J3828" i="5"/>
  <c r="J3827" i="5"/>
  <c r="J3826" i="5"/>
  <c r="J3825" i="5"/>
  <c r="J3824" i="5"/>
  <c r="J3823" i="5"/>
  <c r="J3822" i="5"/>
  <c r="J3821" i="5"/>
  <c r="J3820" i="5"/>
  <c r="J3819" i="5"/>
  <c r="J3818" i="5"/>
  <c r="J3817" i="5"/>
  <c r="J3816" i="5"/>
  <c r="J3815" i="5"/>
  <c r="J3814" i="5"/>
  <c r="J3813" i="5"/>
  <c r="J3812" i="5"/>
  <c r="J3811" i="5"/>
  <c r="J3810" i="5"/>
  <c r="J3809" i="5"/>
  <c r="J3808" i="5"/>
  <c r="J3807" i="5"/>
  <c r="J3806" i="5"/>
  <c r="J3805" i="5"/>
  <c r="J3804" i="5"/>
  <c r="J3803" i="5"/>
  <c r="J3802" i="5"/>
  <c r="J3801" i="5"/>
  <c r="J3800" i="5"/>
  <c r="J3799" i="5"/>
  <c r="J3798" i="5"/>
  <c r="J3797" i="5"/>
  <c r="J3796" i="5"/>
  <c r="J3795" i="5"/>
  <c r="J3794" i="5"/>
  <c r="J3793" i="5"/>
  <c r="J3792" i="5"/>
  <c r="J3791" i="5"/>
  <c r="J3790" i="5"/>
  <c r="J3789" i="5"/>
  <c r="J3788" i="5"/>
  <c r="J3787" i="5"/>
  <c r="J3786" i="5"/>
  <c r="J3785" i="5"/>
  <c r="J3784" i="5"/>
  <c r="J3783" i="5"/>
  <c r="J3782" i="5"/>
  <c r="J3781" i="5"/>
  <c r="J3780" i="5"/>
  <c r="J3779" i="5"/>
  <c r="J3778" i="5"/>
  <c r="J3777" i="5"/>
  <c r="J3776" i="5"/>
  <c r="J3775" i="5"/>
  <c r="J3774" i="5"/>
  <c r="J3773" i="5"/>
  <c r="J3772" i="5"/>
  <c r="J3771" i="5"/>
  <c r="J3770" i="5"/>
  <c r="J3769" i="5"/>
  <c r="J3768" i="5"/>
  <c r="J3767" i="5"/>
  <c r="J3766" i="5"/>
  <c r="J3765" i="5"/>
  <c r="J3764" i="5"/>
  <c r="J3763" i="5"/>
  <c r="J3762" i="5"/>
  <c r="J3761" i="5"/>
  <c r="J3760" i="5"/>
  <c r="J3759" i="5"/>
  <c r="J3758" i="5"/>
  <c r="J3757" i="5"/>
  <c r="J3756" i="5"/>
  <c r="J3755" i="5"/>
  <c r="J3754" i="5"/>
  <c r="J3753" i="5"/>
  <c r="J3752" i="5"/>
  <c r="J3751" i="5"/>
  <c r="J3750" i="5"/>
  <c r="J3749" i="5"/>
  <c r="J3748" i="5"/>
  <c r="J3747" i="5"/>
  <c r="J3746" i="5"/>
  <c r="J3745" i="5"/>
  <c r="J3744" i="5"/>
  <c r="J3743" i="5"/>
  <c r="J3742" i="5"/>
  <c r="J3741" i="5"/>
  <c r="J3740" i="5"/>
  <c r="J3739" i="5"/>
  <c r="J3738" i="5"/>
  <c r="J3737" i="5"/>
  <c r="J3736" i="5"/>
  <c r="J3735" i="5"/>
  <c r="J3734" i="5"/>
  <c r="J3733" i="5"/>
  <c r="J3732" i="5"/>
  <c r="J3731" i="5"/>
  <c r="J3730" i="5"/>
  <c r="J3729" i="5"/>
  <c r="J3728" i="5"/>
  <c r="J3727" i="5"/>
  <c r="J3726" i="5"/>
  <c r="J3725" i="5"/>
  <c r="J3724" i="5"/>
  <c r="J3723" i="5"/>
  <c r="J3722" i="5"/>
  <c r="J3721" i="5"/>
  <c r="J3720" i="5"/>
  <c r="J3719" i="5"/>
  <c r="J3718" i="5"/>
  <c r="J3717" i="5"/>
  <c r="J3716" i="5"/>
  <c r="J3715" i="5"/>
  <c r="J3714" i="5"/>
  <c r="J3713" i="5"/>
  <c r="J3712" i="5"/>
  <c r="J3711" i="5"/>
  <c r="J3710" i="5"/>
  <c r="J3709" i="5"/>
  <c r="J3708" i="5"/>
  <c r="J3707" i="5"/>
  <c r="J3706" i="5"/>
  <c r="J3705" i="5"/>
  <c r="J3704" i="5"/>
  <c r="J3703" i="5"/>
  <c r="J3702" i="5"/>
  <c r="J3701" i="5"/>
  <c r="J3700" i="5"/>
  <c r="J3699" i="5"/>
  <c r="J3698" i="5"/>
  <c r="J3697" i="5"/>
  <c r="J3696" i="5"/>
  <c r="J3695" i="5"/>
  <c r="J3694" i="5"/>
  <c r="J3693" i="5"/>
  <c r="J3692" i="5"/>
  <c r="J3691" i="5"/>
  <c r="J3690" i="5"/>
  <c r="J3689" i="5"/>
  <c r="J3688" i="5"/>
  <c r="J3687" i="5"/>
  <c r="J3686" i="5"/>
  <c r="J3685" i="5"/>
  <c r="J3684" i="5"/>
  <c r="J3683" i="5"/>
  <c r="J3682" i="5"/>
  <c r="J3681" i="5"/>
  <c r="J3680" i="5"/>
  <c r="J3679" i="5"/>
  <c r="J3678" i="5"/>
  <c r="J3677" i="5"/>
  <c r="J3676" i="5"/>
  <c r="J3675" i="5"/>
  <c r="J3674" i="5"/>
  <c r="J3673" i="5"/>
  <c r="J3672" i="5"/>
  <c r="J3671" i="5"/>
  <c r="J3670" i="5"/>
  <c r="J3669" i="5"/>
  <c r="J3668" i="5"/>
  <c r="J3667" i="5"/>
  <c r="J3666" i="5"/>
  <c r="J3665" i="5"/>
  <c r="J3664" i="5"/>
  <c r="J3663" i="5"/>
  <c r="J3662" i="5"/>
  <c r="J3661" i="5"/>
  <c r="J3660" i="5"/>
  <c r="J3659" i="5"/>
  <c r="J3658" i="5"/>
  <c r="J3657" i="5"/>
  <c r="J3656" i="5"/>
  <c r="J3655" i="5"/>
  <c r="J3654" i="5"/>
  <c r="J3653" i="5"/>
  <c r="J3652" i="5"/>
  <c r="J3651" i="5"/>
  <c r="J3650" i="5"/>
  <c r="J3649" i="5"/>
  <c r="J3648" i="5"/>
  <c r="J3647" i="5"/>
  <c r="J3646" i="5"/>
  <c r="J3645" i="5"/>
  <c r="J3644" i="5"/>
  <c r="J3643" i="5"/>
  <c r="J3642" i="5"/>
  <c r="J3641" i="5"/>
  <c r="J3640" i="5"/>
  <c r="J3639" i="5"/>
  <c r="J3638" i="5"/>
  <c r="J3637" i="5"/>
  <c r="J3636" i="5"/>
  <c r="J3635" i="5"/>
  <c r="J3634" i="5"/>
  <c r="J3633" i="5"/>
  <c r="J3632" i="5"/>
  <c r="J3631" i="5"/>
  <c r="J3630" i="5"/>
  <c r="J3629" i="5"/>
  <c r="J3628" i="5"/>
  <c r="J3627" i="5"/>
  <c r="J3626" i="5"/>
  <c r="J3625" i="5"/>
  <c r="J3624" i="5"/>
  <c r="J3623" i="5"/>
  <c r="J3622" i="5"/>
  <c r="J3621" i="5"/>
  <c r="J3620" i="5"/>
  <c r="J3619" i="5"/>
  <c r="J3618" i="5"/>
  <c r="J3617" i="5"/>
  <c r="J3616" i="5"/>
  <c r="J3615" i="5"/>
  <c r="J3614" i="5"/>
  <c r="J3613" i="5"/>
  <c r="J3612" i="5"/>
  <c r="J3611" i="5"/>
  <c r="J3610" i="5"/>
  <c r="J3609" i="5"/>
  <c r="J3608" i="5"/>
  <c r="J3607" i="5"/>
  <c r="J3606" i="5"/>
  <c r="J3605" i="5"/>
  <c r="J3604" i="5"/>
  <c r="J3603" i="5"/>
  <c r="J3602" i="5"/>
  <c r="J3601" i="5"/>
  <c r="J3600" i="5"/>
  <c r="J3599" i="5"/>
  <c r="J3598" i="5"/>
  <c r="J3597" i="5"/>
  <c r="J3596" i="5"/>
  <c r="J3595" i="5"/>
  <c r="J3594" i="5"/>
  <c r="J3593" i="5"/>
  <c r="J3592" i="5"/>
  <c r="J3591" i="5"/>
  <c r="J3590" i="5"/>
  <c r="J3589" i="5"/>
  <c r="J3588" i="5"/>
  <c r="J3587" i="5"/>
  <c r="J3586" i="5"/>
  <c r="J3585" i="5"/>
  <c r="J3584" i="5"/>
  <c r="J3583" i="5"/>
  <c r="J3582" i="5"/>
  <c r="J3581" i="5"/>
  <c r="J3580" i="5"/>
  <c r="J3579" i="5"/>
  <c r="J3578" i="5"/>
  <c r="J3577" i="5"/>
  <c r="J3576" i="5"/>
  <c r="J3575" i="5"/>
  <c r="J3574" i="5"/>
  <c r="J3573" i="5"/>
  <c r="J3572" i="5"/>
  <c r="J3571" i="5"/>
  <c r="J3570" i="5"/>
  <c r="J3569" i="5"/>
  <c r="J3568" i="5"/>
  <c r="J3567" i="5"/>
  <c r="J3566" i="5"/>
  <c r="J3565" i="5"/>
  <c r="J3564" i="5"/>
  <c r="J3563" i="5"/>
  <c r="J3562" i="5"/>
  <c r="J3561" i="5"/>
  <c r="J3560" i="5"/>
  <c r="J3559" i="5"/>
  <c r="J3558" i="5"/>
  <c r="J3557" i="5"/>
  <c r="J3556" i="5"/>
  <c r="J3555" i="5"/>
  <c r="J3554" i="5"/>
  <c r="J3553" i="5"/>
  <c r="J3552" i="5"/>
  <c r="J3551" i="5"/>
  <c r="J3550" i="5"/>
  <c r="J3549" i="5"/>
  <c r="J3548" i="5"/>
  <c r="J3547" i="5"/>
  <c r="J3546" i="5"/>
  <c r="J3545" i="5"/>
  <c r="J3544" i="5"/>
  <c r="J3543" i="5"/>
  <c r="J3542" i="5"/>
  <c r="J3541" i="5"/>
  <c r="J3540" i="5"/>
  <c r="J3539" i="5"/>
  <c r="J3538" i="5"/>
  <c r="J3537" i="5"/>
  <c r="J3536" i="5"/>
  <c r="J3535" i="5"/>
  <c r="J3534" i="5"/>
  <c r="J3533" i="5"/>
  <c r="J3532" i="5"/>
  <c r="J3531" i="5"/>
  <c r="J3530" i="5"/>
  <c r="J3529" i="5"/>
  <c r="J3528" i="5"/>
  <c r="J3527" i="5"/>
  <c r="J3526" i="5"/>
  <c r="J3525" i="5"/>
  <c r="J3524" i="5"/>
  <c r="J3523" i="5"/>
  <c r="J3522" i="5"/>
  <c r="J3521" i="5"/>
  <c r="J3520" i="5"/>
  <c r="J3519" i="5"/>
  <c r="J3518" i="5"/>
  <c r="J3517" i="5"/>
  <c r="J3516" i="5"/>
  <c r="J3515" i="5"/>
  <c r="J3514" i="5"/>
  <c r="J3513" i="5"/>
  <c r="J3512" i="5"/>
  <c r="J3511" i="5"/>
  <c r="J3510" i="5"/>
  <c r="J3509" i="5"/>
  <c r="J3508" i="5"/>
  <c r="J3507" i="5"/>
  <c r="J3506" i="5"/>
  <c r="J3505" i="5"/>
  <c r="J3504" i="5"/>
  <c r="J3503" i="5"/>
  <c r="J3502" i="5"/>
  <c r="J3501" i="5"/>
  <c r="J3500" i="5"/>
  <c r="J3499" i="5"/>
  <c r="J3498" i="5"/>
  <c r="J3497" i="5"/>
  <c r="J3496" i="5"/>
  <c r="J3495" i="5"/>
  <c r="J3494" i="5"/>
  <c r="J3493" i="5"/>
  <c r="J3492" i="5"/>
  <c r="J3491" i="5"/>
  <c r="J3490" i="5"/>
  <c r="J3489" i="5"/>
  <c r="J3488" i="5"/>
  <c r="J3487" i="5"/>
  <c r="J3486" i="5"/>
  <c r="J3485" i="5"/>
  <c r="J3484" i="5"/>
  <c r="J3483" i="5"/>
  <c r="J3482" i="5"/>
  <c r="J3481" i="5"/>
  <c r="J3480" i="5"/>
  <c r="J3479" i="5"/>
  <c r="J3478" i="5"/>
  <c r="J3477" i="5"/>
  <c r="J3476" i="5"/>
  <c r="J3475" i="5"/>
  <c r="J3474" i="5"/>
  <c r="J3473" i="5"/>
  <c r="J3472" i="5"/>
  <c r="J3471" i="5"/>
  <c r="J3470" i="5"/>
  <c r="J3469" i="5"/>
  <c r="J3468" i="5"/>
  <c r="J3467" i="5"/>
  <c r="J3466" i="5"/>
  <c r="J3465" i="5"/>
  <c r="J3464" i="5"/>
  <c r="J3463" i="5"/>
  <c r="J3462" i="5"/>
  <c r="J3461" i="5"/>
  <c r="J3460" i="5"/>
  <c r="J3459" i="5"/>
  <c r="J3458" i="5"/>
  <c r="J3457" i="5"/>
  <c r="J3456" i="5"/>
  <c r="J3455" i="5"/>
  <c r="J3454" i="5"/>
  <c r="J3453" i="5"/>
  <c r="J3452" i="5"/>
  <c r="J3451" i="5"/>
  <c r="J3450" i="5"/>
  <c r="J3449" i="5"/>
  <c r="J3448" i="5"/>
  <c r="J3447" i="5"/>
  <c r="J3446" i="5"/>
  <c r="J3445" i="5"/>
  <c r="J3444" i="5"/>
  <c r="J3443" i="5"/>
  <c r="J3442" i="5"/>
  <c r="J3441" i="5"/>
  <c r="J3440" i="5"/>
  <c r="J3439" i="5"/>
  <c r="J3438" i="5"/>
  <c r="J3437" i="5"/>
  <c r="J3436" i="5"/>
  <c r="J3435" i="5"/>
  <c r="J3434" i="5"/>
  <c r="J3433" i="5"/>
  <c r="J3432" i="5"/>
  <c r="J3431" i="5"/>
  <c r="J3430" i="5"/>
  <c r="J3429" i="5"/>
  <c r="J3428" i="5"/>
  <c r="J3427" i="5"/>
  <c r="J3426" i="5"/>
  <c r="J3425" i="5"/>
  <c r="J3424" i="5"/>
  <c r="J3423" i="5"/>
  <c r="J3422" i="5"/>
  <c r="J3421" i="5"/>
  <c r="J3420" i="5"/>
  <c r="J3419" i="5"/>
  <c r="J3418" i="5"/>
  <c r="J3417" i="5"/>
  <c r="J3416" i="5"/>
  <c r="J3415" i="5"/>
  <c r="J3414" i="5"/>
  <c r="J3413" i="5"/>
  <c r="J3412" i="5"/>
  <c r="J3411" i="5"/>
  <c r="J3410" i="5"/>
  <c r="J3409" i="5"/>
  <c r="J3408" i="5"/>
  <c r="J3407" i="5"/>
  <c r="J3406" i="5"/>
  <c r="J3405" i="5"/>
  <c r="J3404" i="5"/>
  <c r="J3403" i="5"/>
  <c r="J3402" i="5"/>
  <c r="J3401" i="5"/>
  <c r="J3400" i="5"/>
  <c r="J3399" i="5"/>
  <c r="J3398" i="5"/>
  <c r="J3397" i="5"/>
  <c r="J3396" i="5"/>
  <c r="J3395" i="5"/>
  <c r="J3394" i="5"/>
  <c r="J3393" i="5"/>
  <c r="J3392" i="5"/>
  <c r="J3391" i="5"/>
  <c r="J3390" i="5"/>
  <c r="J3389" i="5"/>
  <c r="J3388" i="5"/>
  <c r="J3387" i="5"/>
  <c r="J3386" i="5"/>
  <c r="J3385" i="5"/>
  <c r="J3384" i="5"/>
  <c r="J3383" i="5"/>
  <c r="J3382" i="5"/>
  <c r="J3381" i="5"/>
  <c r="J3380" i="5"/>
  <c r="J3379" i="5"/>
  <c r="J3378" i="5"/>
  <c r="J3377" i="5"/>
  <c r="J3376" i="5"/>
  <c r="J3375" i="5"/>
  <c r="J3374" i="5"/>
  <c r="J3373" i="5"/>
  <c r="J3372" i="5"/>
  <c r="J3371" i="5"/>
  <c r="J3370" i="5"/>
  <c r="J3369" i="5"/>
  <c r="J3368" i="5"/>
  <c r="J3367" i="5"/>
  <c r="J3366" i="5"/>
  <c r="J3365" i="5"/>
  <c r="J3364" i="5"/>
  <c r="J3363" i="5"/>
  <c r="J3362" i="5"/>
  <c r="J3361" i="5"/>
  <c r="J3360" i="5"/>
  <c r="J3359" i="5"/>
  <c r="J3358" i="5"/>
  <c r="J3357" i="5"/>
  <c r="J3356" i="5"/>
  <c r="J3355" i="5"/>
  <c r="J3354" i="5"/>
  <c r="J3353" i="5"/>
  <c r="J3352" i="5"/>
  <c r="J3351" i="5"/>
  <c r="J3350" i="5"/>
  <c r="J3349" i="5"/>
  <c r="J3348" i="5"/>
  <c r="J3347" i="5"/>
  <c r="J3346" i="5"/>
  <c r="J3345" i="5"/>
  <c r="J3344" i="5"/>
  <c r="J3343" i="5"/>
  <c r="J3342" i="5"/>
  <c r="J3341" i="5"/>
  <c r="J3340" i="5"/>
  <c r="J3339" i="5"/>
  <c r="J3338" i="5"/>
  <c r="J3337" i="5"/>
  <c r="J3336" i="5"/>
  <c r="J3335" i="5"/>
  <c r="J3334" i="5"/>
  <c r="J3333" i="5"/>
  <c r="J3332" i="5"/>
  <c r="J3331" i="5"/>
  <c r="J3330" i="5"/>
  <c r="J3329" i="5"/>
  <c r="J3328" i="5"/>
  <c r="J3327" i="5"/>
  <c r="J3326" i="5"/>
  <c r="J3325" i="5"/>
  <c r="J3324" i="5"/>
  <c r="J3323" i="5"/>
  <c r="J3322" i="5"/>
  <c r="J3321" i="5"/>
  <c r="J3320" i="5"/>
  <c r="J3319" i="5"/>
  <c r="J3318" i="5"/>
  <c r="J3317" i="5"/>
  <c r="J3316" i="5"/>
  <c r="J3315" i="5"/>
  <c r="J3314" i="5"/>
  <c r="J3313" i="5"/>
  <c r="J3312" i="5"/>
  <c r="J3311" i="5"/>
  <c r="J3310" i="5"/>
  <c r="J3309" i="5"/>
  <c r="J3308" i="5"/>
  <c r="J3307" i="5"/>
  <c r="J3306" i="5"/>
  <c r="J3305" i="5"/>
  <c r="J3304" i="5"/>
  <c r="J3303" i="5"/>
  <c r="J3302" i="5"/>
  <c r="J3301" i="5"/>
  <c r="J3300" i="5"/>
  <c r="J3299" i="5"/>
  <c r="J3298" i="5"/>
  <c r="J3297" i="5"/>
  <c r="J3296" i="5"/>
  <c r="J3295" i="5"/>
  <c r="J3294" i="5"/>
  <c r="J3293" i="5"/>
  <c r="J3292" i="5"/>
  <c r="J3291" i="5"/>
  <c r="J3290" i="5"/>
  <c r="J3289" i="5"/>
  <c r="J3288" i="5"/>
  <c r="J3287" i="5"/>
  <c r="J3286" i="5"/>
  <c r="J3285" i="5"/>
  <c r="J3284" i="5"/>
  <c r="J3283" i="5"/>
  <c r="J3282" i="5"/>
  <c r="J3281" i="5"/>
  <c r="J3280" i="5"/>
  <c r="J3279" i="5"/>
  <c r="J3278" i="5"/>
  <c r="J3277" i="5"/>
  <c r="J3276" i="5"/>
  <c r="J3275" i="5"/>
  <c r="J3274" i="5"/>
  <c r="J3273" i="5"/>
  <c r="J3272" i="5"/>
  <c r="J3271" i="5"/>
  <c r="J3270" i="5"/>
  <c r="J3269" i="5"/>
  <c r="J3268" i="5"/>
  <c r="J3267" i="5"/>
  <c r="J3266" i="5"/>
  <c r="J3265" i="5"/>
  <c r="J3264" i="5"/>
  <c r="J3263" i="5"/>
  <c r="J3262" i="5"/>
  <c r="J3261" i="5"/>
  <c r="J3260" i="5"/>
  <c r="J3259" i="5"/>
  <c r="J3258" i="5"/>
  <c r="J3257" i="5"/>
  <c r="J3256" i="5"/>
  <c r="J3255" i="5"/>
  <c r="J3254" i="5"/>
  <c r="J3253" i="5"/>
  <c r="J3252" i="5"/>
  <c r="J3251" i="5"/>
  <c r="J3250" i="5"/>
  <c r="J3249" i="5"/>
  <c r="J3248" i="5"/>
  <c r="J3247" i="5"/>
  <c r="J3246" i="5"/>
  <c r="J3245" i="5"/>
  <c r="J3244" i="5"/>
  <c r="J3243" i="5"/>
  <c r="J3242" i="5"/>
  <c r="J3241" i="5"/>
  <c r="J3240" i="5"/>
  <c r="J3239" i="5"/>
  <c r="J3238" i="5"/>
  <c r="J3237" i="5"/>
  <c r="J3236" i="5"/>
  <c r="J3235" i="5"/>
  <c r="J3234" i="5"/>
  <c r="J3233" i="5"/>
  <c r="J3232" i="5"/>
  <c r="J3231" i="5"/>
  <c r="J3230" i="5"/>
  <c r="J3229" i="5"/>
  <c r="J3228" i="5"/>
  <c r="J3227" i="5"/>
  <c r="J3226" i="5"/>
  <c r="J3225" i="5"/>
  <c r="J3224" i="5"/>
  <c r="J3223" i="5"/>
  <c r="J3222" i="5"/>
  <c r="J3221" i="5"/>
  <c r="J3220" i="5"/>
  <c r="J3219" i="5"/>
  <c r="J3218" i="5"/>
  <c r="J3217" i="5"/>
  <c r="J3216" i="5"/>
  <c r="J3215" i="5"/>
  <c r="J3214" i="5"/>
  <c r="J3213" i="5"/>
  <c r="J3212" i="5"/>
  <c r="J3211" i="5"/>
  <c r="J3210" i="5"/>
  <c r="J3209" i="5"/>
  <c r="J3208" i="5"/>
  <c r="J3207" i="5"/>
  <c r="J3206" i="5"/>
  <c r="J3205" i="5"/>
  <c r="J3204" i="5"/>
  <c r="J3203" i="5"/>
  <c r="J3202" i="5"/>
  <c r="J3201" i="5"/>
  <c r="J3200" i="5"/>
  <c r="J3199" i="5"/>
  <c r="J3198" i="5"/>
  <c r="J3197" i="5"/>
  <c r="J3196" i="5"/>
  <c r="J3195" i="5"/>
  <c r="J3194" i="5"/>
  <c r="J3193" i="5"/>
  <c r="J3192" i="5"/>
  <c r="J3191" i="5"/>
  <c r="J3190" i="5"/>
  <c r="J3189" i="5"/>
  <c r="J3188" i="5"/>
  <c r="J3187" i="5"/>
  <c r="J3186" i="5"/>
  <c r="J3185" i="5"/>
  <c r="J3184" i="5"/>
  <c r="J3183" i="5"/>
  <c r="J3182" i="5"/>
  <c r="J3181" i="5"/>
  <c r="J3180" i="5"/>
  <c r="J3179" i="5"/>
  <c r="J3178" i="5"/>
  <c r="J3177" i="5"/>
  <c r="J3176" i="5"/>
  <c r="J3175" i="5"/>
  <c r="J3174" i="5"/>
  <c r="J3173" i="5"/>
  <c r="J3172" i="5"/>
  <c r="J3171" i="5"/>
  <c r="J3170" i="5"/>
  <c r="J3169" i="5"/>
  <c r="J3168" i="5"/>
  <c r="J3167" i="5"/>
  <c r="J3166" i="5"/>
  <c r="J3165" i="5"/>
  <c r="J3164" i="5"/>
  <c r="J3163" i="5"/>
  <c r="J3162" i="5"/>
  <c r="J3161" i="5"/>
  <c r="J3160" i="5"/>
  <c r="J3159" i="5"/>
  <c r="J3158" i="5"/>
  <c r="J3157" i="5"/>
  <c r="J3156" i="5"/>
  <c r="J3155" i="5"/>
  <c r="J3154" i="5"/>
  <c r="J3153" i="5"/>
  <c r="J3152" i="5"/>
  <c r="J3151" i="5"/>
  <c r="J3150" i="5"/>
  <c r="J3149" i="5"/>
  <c r="J3148" i="5"/>
  <c r="J3147" i="5"/>
  <c r="J3146" i="5"/>
  <c r="J3145" i="5"/>
  <c r="J3144" i="5"/>
  <c r="J3143" i="5"/>
  <c r="J3142" i="5"/>
  <c r="J3141" i="5"/>
  <c r="J3140" i="5"/>
  <c r="J3139" i="5"/>
  <c r="J3138" i="5"/>
  <c r="J3137" i="5"/>
  <c r="J3136" i="5"/>
  <c r="J3135" i="5"/>
  <c r="J3134" i="5"/>
  <c r="J3133" i="5"/>
  <c r="J3132" i="5"/>
  <c r="J3131" i="5"/>
  <c r="J3130" i="5"/>
  <c r="J3129" i="5"/>
  <c r="J3128" i="5"/>
  <c r="J3127" i="5"/>
  <c r="J3126" i="5"/>
  <c r="J3125" i="5"/>
  <c r="J3124" i="5"/>
  <c r="J3123" i="5"/>
  <c r="J3122" i="5"/>
  <c r="J3121" i="5"/>
  <c r="J3120" i="5"/>
  <c r="J3119" i="5"/>
  <c r="J3118" i="5"/>
  <c r="J3117" i="5"/>
  <c r="J3116" i="5"/>
  <c r="J3115" i="5"/>
  <c r="J3114" i="5"/>
  <c r="J3113" i="5"/>
  <c r="J3112" i="5"/>
  <c r="J3111" i="5"/>
  <c r="J3110" i="5"/>
  <c r="J3109" i="5"/>
  <c r="J3108" i="5"/>
  <c r="J3107" i="5"/>
  <c r="J3106" i="5"/>
  <c r="J3105" i="5"/>
  <c r="J3104" i="5"/>
  <c r="J3103" i="5"/>
  <c r="J3102" i="5"/>
  <c r="J3101" i="5"/>
  <c r="J3100" i="5"/>
  <c r="J3099" i="5"/>
  <c r="J3098" i="5"/>
  <c r="J3097" i="5"/>
  <c r="J3096" i="5"/>
  <c r="J3095" i="5"/>
  <c r="J3094" i="5"/>
  <c r="J3093" i="5"/>
  <c r="J3092" i="5"/>
  <c r="J3091" i="5"/>
  <c r="J3090" i="5"/>
  <c r="J3089" i="5"/>
  <c r="J3088" i="5"/>
  <c r="J3087" i="5"/>
  <c r="J3086" i="5"/>
  <c r="J3085" i="5"/>
  <c r="J3084" i="5"/>
  <c r="J3083" i="5"/>
  <c r="J3082" i="5"/>
  <c r="J3081" i="5"/>
  <c r="J3080" i="5"/>
  <c r="J3079" i="5"/>
  <c r="J3078" i="5"/>
  <c r="J3077" i="5"/>
  <c r="J3076" i="5"/>
  <c r="J3075" i="5"/>
  <c r="J3074" i="5"/>
  <c r="J3073" i="5"/>
  <c r="J3072" i="5"/>
  <c r="J3071" i="5"/>
  <c r="J3070" i="5"/>
  <c r="J3069" i="5"/>
  <c r="J3068" i="5"/>
  <c r="J3067" i="5"/>
  <c r="J3066" i="5"/>
  <c r="J3065" i="5"/>
  <c r="J3064" i="5"/>
  <c r="J3063" i="5"/>
  <c r="J3062" i="5"/>
  <c r="J3061" i="5"/>
  <c r="J3060" i="5"/>
  <c r="J3059" i="5"/>
  <c r="J3058" i="5"/>
  <c r="J3057" i="5"/>
  <c r="J3056" i="5"/>
  <c r="J3055" i="5"/>
  <c r="J3054" i="5"/>
  <c r="J3053" i="5"/>
  <c r="J3052" i="5"/>
  <c r="J3051" i="5"/>
  <c r="J3050" i="5"/>
  <c r="J3049" i="5"/>
  <c r="J3048" i="5"/>
  <c r="J3047" i="5"/>
  <c r="J3046" i="5"/>
  <c r="J3045" i="5"/>
  <c r="J3044" i="5"/>
  <c r="J3043" i="5"/>
  <c r="J3042" i="5"/>
  <c r="J3041" i="5"/>
  <c r="J3040" i="5"/>
  <c r="J3039" i="5"/>
  <c r="J3038" i="5"/>
  <c r="J3037" i="5"/>
  <c r="J3036" i="5"/>
  <c r="J3035" i="5"/>
  <c r="J3034" i="5"/>
  <c r="J3033" i="5"/>
  <c r="J3032" i="5"/>
  <c r="J3031" i="5"/>
  <c r="J3030" i="5"/>
  <c r="J3029" i="5"/>
  <c r="J3028" i="5"/>
  <c r="J3027" i="5"/>
  <c r="J3026" i="5"/>
  <c r="J3025" i="5"/>
  <c r="J3024" i="5"/>
  <c r="J3023" i="5"/>
  <c r="J3022" i="5"/>
  <c r="J3021" i="5"/>
  <c r="J3020" i="5"/>
  <c r="J3019" i="5"/>
  <c r="J3018" i="5"/>
  <c r="J3017" i="5"/>
  <c r="J3016" i="5"/>
  <c r="J3015" i="5"/>
  <c r="J3014" i="5"/>
  <c r="J3013" i="5"/>
  <c r="J3012" i="5"/>
  <c r="J3011" i="5"/>
  <c r="J3010" i="5"/>
  <c r="J3009" i="5"/>
  <c r="J3008" i="5"/>
  <c r="J3007" i="5"/>
  <c r="J3006" i="5"/>
  <c r="J3005" i="5"/>
  <c r="J3004" i="5"/>
  <c r="J3003" i="5"/>
  <c r="J3002" i="5"/>
  <c r="J3001" i="5"/>
  <c r="J3000" i="5"/>
  <c r="J2999" i="5"/>
  <c r="J2998" i="5"/>
  <c r="J2997" i="5"/>
  <c r="J2996" i="5"/>
  <c r="J2995" i="5"/>
  <c r="J2994" i="5"/>
  <c r="J2993" i="5"/>
  <c r="J2992" i="5"/>
  <c r="J2991" i="5"/>
  <c r="J2990" i="5"/>
  <c r="J2989" i="5"/>
  <c r="J2988" i="5"/>
  <c r="J2987" i="5"/>
  <c r="J2986" i="5"/>
  <c r="J2985" i="5"/>
  <c r="J2984" i="5"/>
  <c r="J2983" i="5"/>
  <c r="J2982" i="5"/>
  <c r="J2981" i="5"/>
  <c r="J2980" i="5"/>
  <c r="J2979" i="5"/>
  <c r="J2978" i="5"/>
  <c r="J2977" i="5"/>
  <c r="J2976" i="5"/>
  <c r="J2975" i="5"/>
  <c r="J2974" i="5"/>
  <c r="J2973" i="5"/>
  <c r="J2972" i="5"/>
  <c r="J2971" i="5"/>
  <c r="J2970" i="5"/>
  <c r="J2969" i="5"/>
  <c r="J2968" i="5"/>
  <c r="J2967" i="5"/>
  <c r="J2966" i="5"/>
  <c r="J2965" i="5"/>
  <c r="J2964" i="5"/>
  <c r="J2963" i="5"/>
  <c r="J2962" i="5"/>
  <c r="J2961" i="5"/>
  <c r="J2960" i="5"/>
  <c r="J2959" i="5"/>
  <c r="J2958" i="5"/>
  <c r="J2957" i="5"/>
  <c r="J2956" i="5"/>
  <c r="J2955" i="5"/>
  <c r="J2954" i="5"/>
  <c r="J2953" i="5"/>
  <c r="J2952" i="5"/>
  <c r="J2951" i="5"/>
  <c r="J2950" i="5"/>
  <c r="J2949" i="5"/>
  <c r="J2948" i="5"/>
  <c r="J2947" i="5"/>
  <c r="J2946" i="5"/>
  <c r="J2945" i="5"/>
  <c r="J2944" i="5"/>
  <c r="J2943" i="5"/>
  <c r="J2942" i="5"/>
  <c r="J2941" i="5"/>
  <c r="J2940" i="5"/>
  <c r="J2939" i="5"/>
  <c r="J2938" i="5"/>
  <c r="J2937" i="5"/>
  <c r="J2936" i="5"/>
  <c r="J2935" i="5"/>
  <c r="J2934" i="5"/>
  <c r="J2933" i="5"/>
  <c r="J2932" i="5"/>
  <c r="J2931" i="5"/>
  <c r="J2930" i="5"/>
  <c r="J2929" i="5"/>
  <c r="J2928" i="5"/>
  <c r="J2927" i="5"/>
  <c r="J2926" i="5"/>
  <c r="J2925" i="5"/>
  <c r="J2924" i="5"/>
  <c r="J2923" i="5"/>
  <c r="J2922" i="5"/>
  <c r="J2921" i="5"/>
  <c r="J2920" i="5"/>
  <c r="J2919" i="5"/>
  <c r="J2918" i="5"/>
  <c r="J2917" i="5"/>
  <c r="J2916" i="5"/>
  <c r="J2915" i="5"/>
  <c r="J2914" i="5"/>
  <c r="J2913" i="5"/>
  <c r="J2912" i="5"/>
  <c r="J2911" i="5"/>
  <c r="J2910" i="5"/>
  <c r="J2909" i="5"/>
  <c r="J2908" i="5"/>
  <c r="J2907" i="5"/>
  <c r="J2906" i="5"/>
  <c r="J2905" i="5"/>
  <c r="J2904" i="5"/>
  <c r="J2903" i="5"/>
  <c r="J2902" i="5"/>
  <c r="J2901" i="5"/>
  <c r="J2900" i="5"/>
  <c r="J2899" i="5"/>
  <c r="J2898" i="5"/>
  <c r="J2897" i="5"/>
  <c r="J2896" i="5"/>
  <c r="J2895" i="5"/>
  <c r="J2894" i="5"/>
  <c r="J2893" i="5"/>
  <c r="J2892" i="5"/>
  <c r="J2891" i="5"/>
  <c r="J2890" i="5"/>
  <c r="J2889" i="5"/>
  <c r="J2888" i="5"/>
  <c r="J2887" i="5"/>
  <c r="J2886" i="5"/>
  <c r="J2885" i="5"/>
  <c r="J2884" i="5"/>
  <c r="J2883" i="5"/>
  <c r="J2882" i="5"/>
  <c r="J2881" i="5"/>
  <c r="J2880" i="5"/>
  <c r="J2879" i="5"/>
  <c r="J2878" i="5"/>
  <c r="J2877" i="5"/>
  <c r="J2876" i="5"/>
  <c r="J2875" i="5"/>
  <c r="J2874" i="5"/>
  <c r="J2873" i="5"/>
  <c r="J2872" i="5"/>
  <c r="J2871" i="5"/>
  <c r="J2870" i="5"/>
  <c r="J2869" i="5"/>
  <c r="J2868" i="5"/>
  <c r="J2867" i="5"/>
  <c r="J2866" i="5"/>
  <c r="J2865" i="5"/>
  <c r="J2864" i="5"/>
  <c r="J2863" i="5"/>
  <c r="J2862" i="5"/>
  <c r="J2861" i="5"/>
  <c r="J2860" i="5"/>
  <c r="J2859" i="5"/>
  <c r="J2858" i="5"/>
  <c r="J2857" i="5"/>
  <c r="J2856" i="5"/>
  <c r="J2855" i="5"/>
  <c r="J2854" i="5"/>
  <c r="J2853" i="5"/>
  <c r="J2852" i="5"/>
  <c r="J2851" i="5"/>
  <c r="J2850" i="5"/>
  <c r="J2849" i="5"/>
  <c r="J2848" i="5"/>
  <c r="J2847" i="5"/>
  <c r="J2846" i="5"/>
  <c r="J2845" i="5"/>
  <c r="J2844" i="5"/>
  <c r="J2843" i="5"/>
  <c r="J2842" i="5"/>
  <c r="J2841" i="5"/>
  <c r="J2840" i="5"/>
  <c r="J2839" i="5"/>
  <c r="J2838" i="5"/>
  <c r="J2837" i="5"/>
  <c r="J2836" i="5"/>
  <c r="J2835" i="5"/>
  <c r="J2834" i="5"/>
  <c r="J2833" i="5"/>
  <c r="J2832" i="5"/>
  <c r="J2831" i="5"/>
  <c r="J2830" i="5"/>
  <c r="J2829" i="5"/>
  <c r="J2828" i="5"/>
  <c r="J2827" i="5"/>
  <c r="J2826" i="5"/>
  <c r="J2825" i="5"/>
  <c r="J2824" i="5"/>
  <c r="J2823" i="5"/>
  <c r="J2822" i="5"/>
  <c r="J2821" i="5"/>
  <c r="J2820" i="5"/>
  <c r="J2819" i="5"/>
  <c r="J2818" i="5"/>
  <c r="J2817" i="5"/>
  <c r="J2816" i="5"/>
  <c r="J2815" i="5"/>
  <c r="J2814" i="5"/>
  <c r="J2813" i="5"/>
  <c r="J2812" i="5"/>
  <c r="J2811" i="5"/>
  <c r="J2810" i="5"/>
  <c r="J2809" i="5"/>
  <c r="J2808" i="5"/>
  <c r="J2807" i="5"/>
  <c r="J2806" i="5"/>
  <c r="J2805" i="5"/>
  <c r="J2804" i="5"/>
  <c r="J2803" i="5"/>
  <c r="J2802" i="5"/>
  <c r="J2801" i="5"/>
  <c r="J2800" i="5"/>
  <c r="J2799" i="5"/>
  <c r="J2798" i="5"/>
  <c r="J2797" i="5"/>
  <c r="J2796" i="5"/>
  <c r="J2795" i="5"/>
  <c r="J2794" i="5"/>
  <c r="J2793" i="5"/>
  <c r="J2792" i="5"/>
  <c r="J2791" i="5"/>
  <c r="J2790" i="5"/>
  <c r="J2789" i="5"/>
  <c r="J2788" i="5"/>
  <c r="J2787" i="5"/>
  <c r="J2786" i="5"/>
  <c r="J2785" i="5"/>
  <c r="J2784" i="5"/>
  <c r="J2783" i="5"/>
  <c r="J2782" i="5"/>
  <c r="J2781" i="5"/>
  <c r="J2780" i="5"/>
  <c r="J2779" i="5"/>
  <c r="J2778" i="5"/>
  <c r="J2777" i="5"/>
  <c r="J2776" i="5"/>
  <c r="J2775" i="5"/>
  <c r="J2774" i="5"/>
  <c r="J2773" i="5"/>
  <c r="J2772" i="5"/>
  <c r="J2771" i="5"/>
  <c r="J2770" i="5"/>
  <c r="J2769" i="5"/>
  <c r="J2768" i="5"/>
  <c r="J2767" i="5"/>
  <c r="J2766" i="5"/>
  <c r="J2765" i="5"/>
  <c r="J2764" i="5"/>
  <c r="J2763" i="5"/>
  <c r="J2762" i="5"/>
  <c r="J2761" i="5"/>
  <c r="J2760" i="5"/>
  <c r="J2759" i="5"/>
  <c r="J2758" i="5"/>
  <c r="J2757" i="5"/>
  <c r="J2756" i="5"/>
  <c r="J2755" i="5"/>
  <c r="J2754" i="5"/>
  <c r="J2753" i="5"/>
  <c r="J2752" i="5"/>
  <c r="J2751" i="5"/>
  <c r="J2750" i="5"/>
  <c r="J2749" i="5"/>
  <c r="J2748" i="5"/>
  <c r="J2747" i="5"/>
  <c r="J2746" i="5"/>
  <c r="J2745" i="5"/>
  <c r="J2744" i="5"/>
  <c r="J2743" i="5"/>
  <c r="J2742" i="5"/>
  <c r="J2741" i="5"/>
  <c r="J2740" i="5"/>
  <c r="J2739" i="5"/>
  <c r="J2738" i="5"/>
  <c r="J2737" i="5"/>
  <c r="J2736" i="5"/>
  <c r="J2735" i="5"/>
  <c r="J2734" i="5"/>
  <c r="J2733" i="5"/>
  <c r="J2732" i="5"/>
  <c r="J2731" i="5"/>
  <c r="J2730" i="5"/>
  <c r="J2729" i="5"/>
  <c r="J2728" i="5"/>
  <c r="J2727" i="5"/>
  <c r="J2726" i="5"/>
  <c r="J2725" i="5"/>
  <c r="J2724" i="5"/>
  <c r="J2723" i="5"/>
  <c r="J2722" i="5"/>
  <c r="J2721" i="5"/>
  <c r="J2720" i="5"/>
  <c r="J2719" i="5"/>
  <c r="J2718" i="5"/>
  <c r="J2717" i="5"/>
  <c r="J2716" i="5"/>
  <c r="J2715" i="5"/>
  <c r="J2714" i="5"/>
  <c r="J2713" i="5"/>
  <c r="J2712" i="5"/>
  <c r="J2711" i="5"/>
  <c r="J2710" i="5"/>
  <c r="J2709" i="5"/>
  <c r="J2708" i="5"/>
  <c r="J2707" i="5"/>
  <c r="J2706" i="5"/>
  <c r="J2705" i="5"/>
  <c r="J2704" i="5"/>
  <c r="J2703" i="5"/>
  <c r="J2702" i="5"/>
  <c r="J2701" i="5"/>
  <c r="J2700" i="5"/>
  <c r="J2699" i="5"/>
  <c r="J2698" i="5"/>
  <c r="J2697" i="5"/>
  <c r="J2696" i="5"/>
  <c r="J2695" i="5"/>
  <c r="J2694" i="5"/>
  <c r="J2693" i="5"/>
  <c r="J2692" i="5"/>
  <c r="J2691" i="5"/>
  <c r="J2690" i="5"/>
  <c r="J2689" i="5"/>
  <c r="J2688" i="5"/>
  <c r="J2687" i="5"/>
  <c r="J2686" i="5"/>
  <c r="J2685" i="5"/>
  <c r="J2684" i="5"/>
  <c r="J2683" i="5"/>
  <c r="J2682" i="5"/>
  <c r="J2681" i="5"/>
  <c r="J2680" i="5"/>
  <c r="J2679" i="5"/>
  <c r="J2678" i="5"/>
  <c r="J2677" i="5"/>
  <c r="J2676" i="5"/>
  <c r="J2675" i="5"/>
  <c r="J2674" i="5"/>
  <c r="J2673" i="5"/>
  <c r="J2672" i="5"/>
  <c r="J2671" i="5"/>
  <c r="J2670" i="5"/>
  <c r="J2669" i="5"/>
  <c r="J2668" i="5"/>
  <c r="J2667" i="5"/>
  <c r="J2666" i="5"/>
  <c r="J2665" i="5"/>
  <c r="J2664" i="5"/>
  <c r="J2663" i="5"/>
  <c r="J2662" i="5"/>
  <c r="J2661" i="5"/>
  <c r="J2660" i="5"/>
  <c r="J2659" i="5"/>
  <c r="J2658" i="5"/>
  <c r="J2657" i="5"/>
  <c r="J2656" i="5"/>
  <c r="J2655" i="5"/>
  <c r="J2654" i="5"/>
  <c r="J2653" i="5"/>
  <c r="J2652" i="5"/>
  <c r="J2651" i="5"/>
  <c r="J2650" i="5"/>
  <c r="J2649" i="5"/>
  <c r="J2648" i="5"/>
  <c r="J2647" i="5"/>
  <c r="J2646" i="5"/>
  <c r="J2645" i="5"/>
  <c r="J2644" i="5"/>
  <c r="J2643" i="5"/>
  <c r="J2642" i="5"/>
  <c r="J2641" i="5"/>
  <c r="J2640" i="5"/>
  <c r="J2639" i="5"/>
  <c r="J2638" i="5"/>
  <c r="J2637" i="5"/>
  <c r="J2636" i="5"/>
  <c r="J2635" i="5"/>
  <c r="J2634" i="5"/>
  <c r="J2633" i="5"/>
  <c r="J2632" i="5"/>
  <c r="J2631" i="5"/>
  <c r="J2630" i="5"/>
  <c r="J2629" i="5"/>
  <c r="J2628" i="5"/>
  <c r="J2627" i="5"/>
  <c r="J2626" i="5"/>
  <c r="J2625" i="5"/>
  <c r="J2624" i="5"/>
  <c r="J2623" i="5"/>
  <c r="J2622" i="5"/>
  <c r="J2621" i="5"/>
  <c r="J2620" i="5"/>
  <c r="J2619" i="5"/>
  <c r="J2618" i="5"/>
  <c r="J2617" i="5"/>
  <c r="J2616" i="5"/>
  <c r="J2615" i="5"/>
  <c r="J2614" i="5"/>
  <c r="J2613" i="5"/>
  <c r="J2612" i="5"/>
  <c r="J2611" i="5"/>
  <c r="J2610" i="5"/>
  <c r="J2609" i="5"/>
  <c r="J2608" i="5"/>
  <c r="J2607" i="5"/>
  <c r="J2606" i="5"/>
  <c r="J2605" i="5"/>
  <c r="J2604" i="5"/>
  <c r="J2603" i="5"/>
  <c r="J2602" i="5"/>
  <c r="J2601" i="5"/>
  <c r="J2600" i="5"/>
  <c r="J2599" i="5"/>
  <c r="J2598" i="5"/>
  <c r="J2597" i="5"/>
  <c r="J2596" i="5"/>
  <c r="J2595" i="5"/>
  <c r="J2594" i="5"/>
  <c r="J2593" i="5"/>
  <c r="J2592" i="5"/>
  <c r="J2591" i="5"/>
  <c r="J2590" i="5"/>
  <c r="J2589" i="5"/>
  <c r="J2588" i="5"/>
  <c r="J2587" i="5"/>
  <c r="J2586" i="5"/>
  <c r="J2585" i="5"/>
  <c r="J2584" i="5"/>
  <c r="J2583" i="5"/>
  <c r="J2582" i="5"/>
  <c r="J2581" i="5"/>
  <c r="J2580" i="5"/>
  <c r="J2579" i="5"/>
  <c r="J2578" i="5"/>
  <c r="J2577" i="5"/>
  <c r="J2576" i="5"/>
  <c r="J2575" i="5"/>
  <c r="J2574" i="5"/>
  <c r="J2573" i="5"/>
  <c r="J2572" i="5"/>
  <c r="J2571" i="5"/>
  <c r="J2570" i="5"/>
  <c r="J2569" i="5"/>
  <c r="J2568" i="5"/>
  <c r="J2567" i="5"/>
  <c r="J2566" i="5"/>
  <c r="J2565" i="5"/>
  <c r="J2564" i="5"/>
  <c r="J2563" i="5"/>
  <c r="J2562" i="5"/>
  <c r="J2561" i="5"/>
  <c r="J2560" i="5"/>
  <c r="J2559" i="5"/>
  <c r="J2558" i="5"/>
  <c r="J2557" i="5"/>
  <c r="J2556" i="5"/>
  <c r="J2555" i="5"/>
  <c r="J2554" i="5"/>
  <c r="J2553" i="5"/>
  <c r="J2552" i="5"/>
  <c r="J2551" i="5"/>
  <c r="J2550" i="5"/>
  <c r="J2549" i="5"/>
  <c r="J2548" i="5"/>
  <c r="J2547" i="5"/>
  <c r="J2546" i="5"/>
  <c r="J2545" i="5"/>
  <c r="J2544" i="5"/>
  <c r="J2543" i="5"/>
  <c r="J2542" i="5"/>
  <c r="J2541" i="5"/>
  <c r="J2540" i="5"/>
  <c r="J2539" i="5"/>
  <c r="J2538" i="5"/>
  <c r="J2537" i="5"/>
  <c r="J2536" i="5"/>
  <c r="J2535" i="5"/>
  <c r="J2534" i="5"/>
  <c r="J2533" i="5"/>
  <c r="J2532" i="5"/>
  <c r="J2531" i="5"/>
  <c r="J2530" i="5"/>
  <c r="J2529" i="5"/>
  <c r="J2528" i="5"/>
  <c r="J2527" i="5"/>
  <c r="J2526" i="5"/>
  <c r="J2525" i="5"/>
  <c r="J2524" i="5"/>
  <c r="J2523" i="5"/>
  <c r="J2522" i="5"/>
  <c r="J2521" i="5"/>
  <c r="J2520" i="5"/>
  <c r="J2519" i="5"/>
  <c r="J2518" i="5"/>
  <c r="J2517" i="5"/>
  <c r="J2516" i="5"/>
  <c r="J2515" i="5"/>
  <c r="J2514" i="5"/>
  <c r="J2513" i="5"/>
  <c r="J2512" i="5"/>
  <c r="J2511" i="5"/>
  <c r="J2510" i="5"/>
  <c r="J2509" i="5"/>
  <c r="J2508" i="5"/>
  <c r="J2507" i="5"/>
  <c r="J2506" i="5"/>
  <c r="J2505" i="5"/>
  <c r="J2504" i="5"/>
  <c r="J2503" i="5"/>
  <c r="J2502" i="5"/>
  <c r="J2501" i="5"/>
  <c r="J2500" i="5"/>
  <c r="J2499" i="5"/>
  <c r="J2498" i="5"/>
  <c r="J2497" i="5"/>
  <c r="J2496" i="5"/>
  <c r="J2495" i="5"/>
  <c r="J2494" i="5"/>
  <c r="J2493" i="5"/>
  <c r="J2492" i="5"/>
  <c r="J2491" i="5"/>
  <c r="J2490" i="5"/>
  <c r="J2489" i="5"/>
  <c r="J2488" i="5"/>
  <c r="J2487" i="5"/>
  <c r="J2486" i="5"/>
  <c r="J2485" i="5"/>
  <c r="J2484" i="5"/>
  <c r="J2483" i="5"/>
  <c r="J2482" i="5"/>
  <c r="J2481" i="5"/>
  <c r="J2480" i="5"/>
  <c r="J2479" i="5"/>
  <c r="J2478" i="5"/>
  <c r="J2477" i="5"/>
  <c r="J2476" i="5"/>
  <c r="J2475" i="5"/>
  <c r="J2474" i="5"/>
  <c r="J2473" i="5"/>
  <c r="J2472" i="5"/>
  <c r="J2471" i="5"/>
  <c r="J2470" i="5"/>
  <c r="J2469" i="5"/>
  <c r="J2468" i="5"/>
  <c r="J2467" i="5"/>
  <c r="J2466" i="5"/>
  <c r="J2465" i="5"/>
  <c r="J2464" i="5"/>
  <c r="J2463" i="5"/>
  <c r="J2462" i="5"/>
  <c r="J2461" i="5"/>
  <c r="J2460" i="5"/>
  <c r="J2459" i="5"/>
  <c r="J2458" i="5"/>
  <c r="J2457" i="5"/>
  <c r="J2456" i="5"/>
  <c r="J2455" i="5"/>
  <c r="J2454" i="5"/>
  <c r="J2453" i="5"/>
  <c r="J2452" i="5"/>
  <c r="J2451" i="5"/>
  <c r="J2450" i="5"/>
  <c r="J2449" i="5"/>
  <c r="J2448" i="5"/>
  <c r="J2447" i="5"/>
  <c r="J2446" i="5"/>
  <c r="J2445" i="5"/>
  <c r="J2444" i="5"/>
  <c r="J2443" i="5"/>
  <c r="J2442" i="5"/>
  <c r="J2441" i="5"/>
  <c r="J2440" i="5"/>
  <c r="J2439" i="5"/>
  <c r="J2438" i="5"/>
  <c r="J2437" i="5"/>
  <c r="J2436" i="5"/>
  <c r="J2435" i="5"/>
  <c r="J2434" i="5"/>
  <c r="J2433" i="5"/>
  <c r="J2432" i="5"/>
  <c r="J2431" i="5"/>
  <c r="J2430" i="5"/>
  <c r="J2429" i="5"/>
  <c r="J2428" i="5"/>
  <c r="J2427" i="5"/>
  <c r="J2426" i="5"/>
  <c r="J2425" i="5"/>
  <c r="J2424" i="5"/>
  <c r="J2423" i="5"/>
  <c r="J2422" i="5"/>
  <c r="J2421" i="5"/>
  <c r="J2420" i="5"/>
  <c r="J2419" i="5"/>
  <c r="J2418" i="5"/>
  <c r="J2417" i="5"/>
  <c r="J2416" i="5"/>
  <c r="J2415" i="5"/>
  <c r="J2414" i="5"/>
  <c r="J2413" i="5"/>
  <c r="J2412" i="5"/>
  <c r="J2411" i="5"/>
  <c r="J2410" i="5"/>
  <c r="J2409" i="5"/>
  <c r="J2408" i="5"/>
  <c r="J2407" i="5"/>
  <c r="J2406" i="5"/>
  <c r="J2405" i="5"/>
  <c r="J2404" i="5"/>
  <c r="J2403" i="5"/>
  <c r="J2402" i="5"/>
  <c r="J2401" i="5"/>
  <c r="J2400" i="5"/>
  <c r="J2399" i="5"/>
  <c r="J2398" i="5"/>
  <c r="J2397" i="5"/>
  <c r="J2396" i="5"/>
  <c r="J2395" i="5"/>
  <c r="J2394" i="5"/>
  <c r="J2393" i="5"/>
  <c r="J2392" i="5"/>
  <c r="J2391" i="5"/>
  <c r="J2390" i="5"/>
  <c r="J2389" i="5"/>
  <c r="J2388" i="5"/>
  <c r="J2387" i="5"/>
  <c r="J2386" i="5"/>
  <c r="J2385" i="5"/>
  <c r="J2384" i="5"/>
  <c r="J2383" i="5"/>
  <c r="J2382" i="5"/>
  <c r="J2381" i="5"/>
  <c r="J2380" i="5"/>
  <c r="J2379" i="5"/>
  <c r="J2378" i="5"/>
  <c r="J2377" i="5"/>
  <c r="J2376" i="5"/>
  <c r="J2375" i="5"/>
  <c r="J2374" i="5"/>
  <c r="J2373" i="5"/>
  <c r="J2372" i="5"/>
  <c r="J2371" i="5"/>
  <c r="J2370" i="5"/>
  <c r="J2369" i="5"/>
  <c r="J2368" i="5"/>
  <c r="J2367" i="5"/>
  <c r="J2366" i="5"/>
  <c r="J2365" i="5"/>
  <c r="J2364" i="5"/>
  <c r="J2363" i="5"/>
  <c r="J2362" i="5"/>
  <c r="J2361" i="5"/>
  <c r="J2360" i="5"/>
  <c r="J2359" i="5"/>
  <c r="J2358" i="5"/>
  <c r="J2357" i="5"/>
  <c r="J2356" i="5"/>
  <c r="J2355" i="5"/>
  <c r="J2354" i="5"/>
  <c r="J2353" i="5"/>
  <c r="J2352" i="5"/>
  <c r="J2351" i="5"/>
  <c r="J2350" i="5"/>
  <c r="J2349" i="5"/>
  <c r="J2348" i="5"/>
  <c r="J2347" i="5"/>
  <c r="J2346" i="5"/>
  <c r="J2345" i="5"/>
  <c r="J2344" i="5"/>
  <c r="J2343" i="5"/>
  <c r="J2342" i="5"/>
  <c r="J2341" i="5"/>
  <c r="J2340" i="5"/>
  <c r="J2339" i="5"/>
  <c r="J2338" i="5"/>
  <c r="J2337" i="5"/>
  <c r="J2336" i="5"/>
  <c r="J2335" i="5"/>
  <c r="J2334" i="5"/>
  <c r="J2333" i="5"/>
  <c r="J2332" i="5"/>
  <c r="J2331" i="5"/>
  <c r="J2330" i="5"/>
  <c r="J2329" i="5"/>
  <c r="J2328" i="5"/>
  <c r="J2327" i="5"/>
  <c r="J2326" i="5"/>
  <c r="J2325" i="5"/>
  <c r="J2324" i="5"/>
  <c r="J2323" i="5"/>
  <c r="J2322" i="5"/>
  <c r="J2321" i="5"/>
  <c r="J2320" i="5"/>
  <c r="J2319" i="5"/>
  <c r="J2318" i="5"/>
  <c r="J2317" i="5"/>
  <c r="J2316" i="5"/>
  <c r="J2315" i="5"/>
  <c r="J2314" i="5"/>
  <c r="J2313" i="5"/>
  <c r="J2312" i="5"/>
  <c r="J2311" i="5"/>
  <c r="J2310" i="5"/>
  <c r="J2309" i="5"/>
  <c r="J2308" i="5"/>
  <c r="J2307" i="5"/>
  <c r="J2306" i="5"/>
  <c r="J2305" i="5"/>
  <c r="J2304" i="5"/>
  <c r="J2303" i="5"/>
  <c r="J2302" i="5"/>
  <c r="J2301" i="5"/>
  <c r="J2300" i="5"/>
  <c r="J2299" i="5"/>
  <c r="J2298" i="5"/>
  <c r="J2297" i="5"/>
  <c r="J2296" i="5"/>
  <c r="J2295" i="5"/>
  <c r="J2294" i="5"/>
  <c r="J2293" i="5"/>
  <c r="J2292" i="5"/>
  <c r="J2291" i="5"/>
  <c r="J2290" i="5"/>
  <c r="J2289" i="5"/>
  <c r="J2288" i="5"/>
  <c r="J2287" i="5"/>
  <c r="J2286" i="5"/>
  <c r="J2285" i="5"/>
  <c r="J2284" i="5"/>
  <c r="J2283" i="5"/>
  <c r="J2282" i="5"/>
  <c r="J2281" i="5"/>
  <c r="J2280" i="5"/>
  <c r="J2279" i="5"/>
  <c r="J2278" i="5"/>
  <c r="J2277" i="5"/>
  <c r="J2276" i="5"/>
  <c r="J2275" i="5"/>
  <c r="J2274" i="5"/>
  <c r="J2273" i="5"/>
  <c r="J2272" i="5"/>
  <c r="J2271" i="5"/>
  <c r="J2270" i="5"/>
  <c r="J2269" i="5"/>
  <c r="J2268" i="5"/>
  <c r="J2267" i="5"/>
  <c r="J2266" i="5"/>
  <c r="J2265" i="5"/>
  <c r="J2264" i="5"/>
  <c r="J2263" i="5"/>
  <c r="J2262" i="5"/>
  <c r="J2261" i="5"/>
  <c r="J2260" i="5"/>
  <c r="J2259" i="5"/>
  <c r="J2258" i="5"/>
  <c r="J2257" i="5"/>
  <c r="J2256" i="5"/>
  <c r="J2255" i="5"/>
  <c r="J2254" i="5"/>
  <c r="J2253" i="5"/>
  <c r="J2252" i="5"/>
  <c r="J2251" i="5"/>
  <c r="J2250" i="5"/>
  <c r="J2249" i="5"/>
  <c r="J2248" i="5"/>
  <c r="J2247" i="5"/>
  <c r="J2246" i="5"/>
  <c r="J2245" i="5"/>
  <c r="J2244" i="5"/>
  <c r="J2243" i="5"/>
  <c r="J2242" i="5"/>
  <c r="J2241" i="5"/>
  <c r="J2240" i="5"/>
  <c r="J2239" i="5"/>
  <c r="J2238" i="5"/>
  <c r="J2237" i="5"/>
  <c r="J2236" i="5"/>
  <c r="J2235" i="5"/>
  <c r="J2234" i="5"/>
  <c r="J2233" i="5"/>
  <c r="J2232" i="5"/>
  <c r="J2231" i="5"/>
  <c r="J2230" i="5"/>
  <c r="J2229" i="5"/>
  <c r="J2228" i="5"/>
  <c r="J2227" i="5"/>
  <c r="J2226" i="5"/>
  <c r="J2225" i="5"/>
  <c r="J2224" i="5"/>
  <c r="J2223" i="5"/>
  <c r="J2222" i="5"/>
  <c r="J2221" i="5"/>
  <c r="J2220" i="5"/>
  <c r="J2219" i="5"/>
  <c r="J2218" i="5"/>
  <c r="J2217" i="5"/>
  <c r="J2216" i="5"/>
  <c r="J2215" i="5"/>
  <c r="J2214" i="5"/>
  <c r="J2213" i="5"/>
  <c r="J2212" i="5"/>
  <c r="J2211" i="5"/>
  <c r="J2210" i="5"/>
  <c r="J2209" i="5"/>
  <c r="J2208" i="5"/>
  <c r="J2207" i="5"/>
  <c r="J2206" i="5"/>
  <c r="J2205" i="5"/>
  <c r="J2204" i="5"/>
  <c r="J2203" i="5"/>
  <c r="J2202" i="5"/>
  <c r="J2201" i="5"/>
  <c r="J2200" i="5"/>
  <c r="J2199" i="5"/>
  <c r="J2198" i="5"/>
  <c r="J2197" i="5"/>
  <c r="J2196" i="5"/>
  <c r="J2195" i="5"/>
  <c r="J2194" i="5"/>
  <c r="J2193" i="5"/>
  <c r="J2192" i="5"/>
  <c r="J2191" i="5"/>
  <c r="J2190" i="5"/>
  <c r="J2189" i="5"/>
  <c r="J2188" i="5"/>
  <c r="J2187" i="5"/>
  <c r="J2186" i="5"/>
  <c r="J2185" i="5"/>
  <c r="J2184" i="5"/>
  <c r="J2183" i="5"/>
  <c r="J2182" i="5"/>
  <c r="J2181" i="5"/>
  <c r="J2180" i="5"/>
  <c r="J2179" i="5"/>
  <c r="J2178" i="5"/>
  <c r="J2177" i="5"/>
  <c r="J2176" i="5"/>
  <c r="J2175" i="5"/>
  <c r="J2174" i="5"/>
  <c r="J2173" i="5"/>
  <c r="J2172" i="5"/>
  <c r="J2171" i="5"/>
  <c r="J2170" i="5"/>
  <c r="J2169" i="5"/>
  <c r="J2168" i="5"/>
  <c r="J2167" i="5"/>
  <c r="J2166" i="5"/>
  <c r="J2165" i="5"/>
  <c r="J2164" i="5"/>
  <c r="J2163" i="5"/>
  <c r="J2162" i="5"/>
  <c r="J2161" i="5"/>
  <c r="J2160" i="5"/>
  <c r="J2159" i="5"/>
  <c r="J2158" i="5"/>
  <c r="J2157" i="5"/>
  <c r="J2156" i="5"/>
  <c r="J2155" i="5"/>
  <c r="J2154" i="5"/>
  <c r="J2153" i="5"/>
  <c r="J2152" i="5"/>
  <c r="J2151" i="5"/>
  <c r="J2150" i="5"/>
  <c r="J2149" i="5"/>
  <c r="J2148" i="5"/>
  <c r="J2147" i="5"/>
  <c r="J2146" i="5"/>
  <c r="J2145" i="5"/>
  <c r="J2144" i="5"/>
  <c r="J2143" i="5"/>
  <c r="J2142" i="5"/>
  <c r="J2141" i="5"/>
  <c r="J2140" i="5"/>
  <c r="J2139" i="5"/>
  <c r="J2138" i="5"/>
  <c r="J2137" i="5"/>
  <c r="J2136" i="5"/>
  <c r="J2135" i="5"/>
  <c r="J2134" i="5"/>
  <c r="J2133" i="5"/>
  <c r="J2132" i="5"/>
  <c r="J2131" i="5"/>
  <c r="J2130" i="5"/>
  <c r="J2129" i="5"/>
  <c r="J2128" i="5"/>
  <c r="J2127" i="5"/>
  <c r="J2126" i="5"/>
  <c r="J2125" i="5"/>
  <c r="J2124" i="5"/>
  <c r="J2123" i="5"/>
  <c r="J2122" i="5"/>
  <c r="J2121" i="5"/>
  <c r="J2120" i="5"/>
  <c r="J2119" i="5"/>
  <c r="J2118" i="5"/>
  <c r="J2117" i="5"/>
  <c r="J2116" i="5"/>
  <c r="J2115" i="5"/>
  <c r="J2114" i="5"/>
  <c r="J2113" i="5"/>
  <c r="J2112" i="5"/>
  <c r="J2111" i="5"/>
  <c r="J2110" i="5"/>
  <c r="J2109" i="5"/>
  <c r="J2108" i="5"/>
  <c r="J2107" i="5"/>
  <c r="J2106" i="5"/>
  <c r="J2105" i="5"/>
  <c r="J2104" i="5"/>
  <c r="J2103" i="5"/>
  <c r="J2102" i="5"/>
  <c r="J2101" i="5"/>
  <c r="J2100" i="5"/>
  <c r="J2099" i="5"/>
  <c r="J2098" i="5"/>
  <c r="J2097" i="5"/>
  <c r="J2096" i="5"/>
  <c r="J2095" i="5"/>
  <c r="J2094" i="5"/>
  <c r="J2093" i="5"/>
  <c r="J2092" i="5"/>
  <c r="J2091" i="5"/>
  <c r="J2090" i="5"/>
  <c r="J2089" i="5"/>
  <c r="J2088" i="5"/>
  <c r="J2087" i="5"/>
  <c r="J2086" i="5"/>
  <c r="J2085" i="5"/>
  <c r="J2084" i="5"/>
  <c r="J2083" i="5"/>
  <c r="J2082" i="5"/>
  <c r="J2081" i="5"/>
  <c r="J2080" i="5"/>
  <c r="J2079" i="5"/>
  <c r="J2078" i="5"/>
  <c r="J2077" i="5"/>
  <c r="J2076" i="5"/>
  <c r="J2075" i="5"/>
  <c r="J2074" i="5"/>
  <c r="J2073" i="5"/>
  <c r="J2072" i="5"/>
  <c r="J2071" i="5"/>
  <c r="J2070" i="5"/>
  <c r="J2069" i="5"/>
  <c r="J2068" i="5"/>
  <c r="J2067" i="5"/>
  <c r="J2066" i="5"/>
  <c r="J2065" i="5"/>
  <c r="J2064" i="5"/>
  <c r="J2063" i="5"/>
  <c r="J2062" i="5"/>
  <c r="J2061" i="5"/>
  <c r="J2060" i="5"/>
  <c r="J2059" i="5"/>
  <c r="J2058" i="5"/>
  <c r="J2057" i="5"/>
  <c r="J2056" i="5"/>
  <c r="J2055" i="5"/>
  <c r="J2054" i="5"/>
  <c r="J2053" i="5"/>
  <c r="J2052" i="5"/>
  <c r="J2051" i="5"/>
  <c r="J2050" i="5"/>
  <c r="J2049" i="5"/>
  <c r="J2048" i="5"/>
  <c r="J2047" i="5"/>
  <c r="J2046" i="5"/>
  <c r="J2045" i="5"/>
  <c r="J2044" i="5"/>
  <c r="J2043" i="5"/>
  <c r="J2042" i="5"/>
  <c r="J2041" i="5"/>
  <c r="J2040" i="5"/>
  <c r="J2039" i="5"/>
  <c r="J2038" i="5"/>
  <c r="J2037" i="5"/>
  <c r="J2036" i="5"/>
  <c r="J2035" i="5"/>
  <c r="J2034" i="5"/>
  <c r="J2033" i="5"/>
  <c r="J2032" i="5"/>
  <c r="J2031" i="5"/>
  <c r="J2030" i="5"/>
  <c r="J2029" i="5"/>
  <c r="J2028" i="5"/>
  <c r="J2027" i="5"/>
  <c r="J2026" i="5"/>
  <c r="J2025" i="5"/>
  <c r="J2024" i="5"/>
  <c r="J2023" i="5"/>
  <c r="J2022" i="5"/>
  <c r="J2021" i="5"/>
  <c r="J2020" i="5"/>
  <c r="J2019" i="5"/>
  <c r="J2018" i="5"/>
  <c r="J2017" i="5"/>
  <c r="J2016" i="5"/>
  <c r="J2015" i="5"/>
  <c r="J2014" i="5"/>
  <c r="J2013" i="5"/>
  <c r="J2012" i="5"/>
  <c r="J2011" i="5"/>
  <c r="J2010" i="5"/>
  <c r="J2009" i="5"/>
  <c r="J2008" i="5"/>
  <c r="J2007" i="5"/>
  <c r="J2006" i="5"/>
  <c r="J2005" i="5"/>
  <c r="J2004" i="5"/>
  <c r="J2003" i="5"/>
  <c r="J2002" i="5"/>
  <c r="J2001" i="5"/>
  <c r="J2000" i="5"/>
  <c r="J1999" i="5"/>
  <c r="J1998" i="5"/>
  <c r="J1997" i="5"/>
  <c r="J1996" i="5"/>
  <c r="J1995" i="5"/>
  <c r="J1994" i="5"/>
  <c r="J1993" i="5"/>
  <c r="J1992" i="5"/>
  <c r="J1991" i="5"/>
  <c r="J1990" i="5"/>
  <c r="J1989" i="5"/>
  <c r="J1988" i="5"/>
  <c r="J1987" i="5"/>
  <c r="J1986" i="5"/>
  <c r="J1985" i="5"/>
  <c r="J1984" i="5"/>
  <c r="J1983" i="5"/>
  <c r="J1982" i="5"/>
  <c r="J1981" i="5"/>
  <c r="J1980" i="5"/>
  <c r="J1979" i="5"/>
  <c r="J1978" i="5"/>
  <c r="J1977" i="5"/>
  <c r="J1976" i="5"/>
  <c r="J1975" i="5"/>
  <c r="J1974" i="5"/>
  <c r="J1973" i="5"/>
  <c r="J1972" i="5"/>
  <c r="J1971" i="5"/>
  <c r="J1970" i="5"/>
  <c r="J1969" i="5"/>
  <c r="J1968" i="5"/>
  <c r="J1967" i="5"/>
  <c r="J1966" i="5"/>
  <c r="J1965" i="5"/>
  <c r="J1964" i="5"/>
  <c r="J1963" i="5"/>
  <c r="J1962" i="5"/>
  <c r="J1961" i="5"/>
  <c r="J1960" i="5"/>
  <c r="J1959" i="5"/>
  <c r="J1958" i="5"/>
  <c r="J1957" i="5"/>
  <c r="J1956" i="5"/>
  <c r="J1955" i="5"/>
  <c r="J1954" i="5"/>
  <c r="J1953" i="5"/>
  <c r="J1952" i="5"/>
  <c r="J1951" i="5"/>
  <c r="J1950" i="5"/>
  <c r="J1949" i="5"/>
  <c r="J1948" i="5"/>
  <c r="J1947" i="5"/>
  <c r="J1946" i="5"/>
  <c r="J1945" i="5"/>
  <c r="J1944" i="5"/>
  <c r="J1943" i="5"/>
  <c r="J1942" i="5"/>
  <c r="J1941" i="5"/>
  <c r="J1940" i="5"/>
  <c r="J1939" i="5"/>
  <c r="J1938" i="5"/>
  <c r="J1937" i="5"/>
  <c r="J1936" i="5"/>
  <c r="J1935" i="5"/>
  <c r="J1934" i="5"/>
  <c r="J1933" i="5"/>
  <c r="J1932" i="5"/>
  <c r="J1931" i="5"/>
  <c r="J1930" i="5"/>
  <c r="J1929" i="5"/>
  <c r="J1928" i="5"/>
  <c r="J1927" i="5"/>
  <c r="J1926" i="5"/>
  <c r="J1925" i="5"/>
  <c r="J1924" i="5"/>
  <c r="J1923" i="5"/>
  <c r="J1922" i="5"/>
  <c r="J1921" i="5"/>
  <c r="J1920" i="5"/>
  <c r="J1919" i="5"/>
  <c r="J1918" i="5"/>
  <c r="J1917" i="5"/>
  <c r="J1916" i="5"/>
  <c r="J1915" i="5"/>
  <c r="J1914" i="5"/>
  <c r="J1913" i="5"/>
  <c r="J1912" i="5"/>
  <c r="J1911" i="5"/>
  <c r="J1910" i="5"/>
  <c r="J1909" i="5"/>
  <c r="J1908" i="5"/>
  <c r="J1907" i="5"/>
  <c r="J1906" i="5"/>
  <c r="J1905" i="5"/>
  <c r="J1904" i="5"/>
  <c r="J1903" i="5"/>
  <c r="J1902" i="5"/>
  <c r="J1901" i="5"/>
  <c r="J1900" i="5"/>
  <c r="J1899" i="5"/>
  <c r="J1898" i="5"/>
  <c r="J1897" i="5"/>
  <c r="J1896" i="5"/>
  <c r="J1895" i="5"/>
  <c r="J1894" i="5"/>
  <c r="J1893" i="5"/>
  <c r="J1892" i="5"/>
  <c r="J1891" i="5"/>
  <c r="J1890" i="5"/>
  <c r="J1889" i="5"/>
  <c r="J1888" i="5"/>
  <c r="J1887" i="5"/>
  <c r="J1886" i="5"/>
  <c r="J1885" i="5"/>
  <c r="J1884" i="5"/>
  <c r="J1883" i="5"/>
  <c r="J1882" i="5"/>
  <c r="J1881" i="5"/>
  <c r="J1880" i="5"/>
  <c r="J1879" i="5"/>
  <c r="J1878" i="5"/>
  <c r="J1877" i="5"/>
  <c r="J1876" i="5"/>
  <c r="J1875" i="5"/>
  <c r="J1874" i="5"/>
  <c r="J1873" i="5"/>
  <c r="J1872" i="5"/>
  <c r="J1871" i="5"/>
  <c r="J1870" i="5"/>
  <c r="J1869" i="5"/>
  <c r="J1868" i="5"/>
  <c r="J1867" i="5"/>
  <c r="J1866" i="5"/>
  <c r="J1865" i="5"/>
  <c r="J1864" i="5"/>
  <c r="J1863" i="5"/>
  <c r="J1862" i="5"/>
  <c r="J1861" i="5"/>
  <c r="J1860" i="5"/>
  <c r="J1859" i="5"/>
  <c r="J1858" i="5"/>
  <c r="J1857" i="5"/>
  <c r="J1856" i="5"/>
  <c r="J1855" i="5"/>
  <c r="J1854" i="5"/>
  <c r="J1853" i="5"/>
  <c r="J1852" i="5"/>
  <c r="J1851" i="5"/>
  <c r="J1850" i="5"/>
  <c r="J1849" i="5"/>
  <c r="J1848" i="5"/>
  <c r="J1847" i="5"/>
  <c r="J1846" i="5"/>
  <c r="J1845" i="5"/>
  <c r="J1844" i="5"/>
  <c r="J1843" i="5"/>
  <c r="J1842" i="5"/>
  <c r="J1841" i="5"/>
  <c r="J1840" i="5"/>
  <c r="J1839" i="5"/>
  <c r="J1838" i="5"/>
  <c r="J1837" i="5"/>
  <c r="J1836" i="5"/>
  <c r="J1835" i="5"/>
  <c r="J1834" i="5"/>
  <c r="J1833" i="5"/>
  <c r="J1832" i="5"/>
  <c r="J1831" i="5"/>
  <c r="J1830" i="5"/>
  <c r="J1829" i="5"/>
  <c r="J1828" i="5"/>
  <c r="J1827" i="5"/>
  <c r="J1826" i="5"/>
  <c r="J1825" i="5"/>
  <c r="J1824" i="5"/>
  <c r="J1823" i="5"/>
  <c r="J1822" i="5"/>
  <c r="J1821" i="5"/>
  <c r="J1820" i="5"/>
  <c r="J1819" i="5"/>
  <c r="J1818" i="5"/>
  <c r="J1817" i="5"/>
  <c r="J1816" i="5"/>
  <c r="J1815" i="5"/>
  <c r="J1814" i="5"/>
  <c r="J1813" i="5"/>
  <c r="J1812" i="5"/>
  <c r="J1811" i="5"/>
  <c r="J1810" i="5"/>
  <c r="J1809" i="5"/>
  <c r="J1808" i="5"/>
  <c r="J1807" i="5"/>
  <c r="J1806" i="5"/>
  <c r="J1805" i="5"/>
  <c r="J1804" i="5"/>
  <c r="J1803" i="5"/>
  <c r="J1802" i="5"/>
  <c r="J1801" i="5"/>
  <c r="J1800" i="5"/>
  <c r="J1799" i="5"/>
  <c r="J1798" i="5"/>
  <c r="J1797" i="5"/>
  <c r="J1796" i="5"/>
  <c r="J1795" i="5"/>
  <c r="J1794" i="5"/>
  <c r="J1793" i="5"/>
  <c r="J1792" i="5"/>
  <c r="J1791" i="5"/>
  <c r="J1790" i="5"/>
  <c r="J1789" i="5"/>
  <c r="J1788" i="5"/>
  <c r="J1787" i="5"/>
  <c r="J1786" i="5"/>
  <c r="J1785" i="5"/>
  <c r="J1784" i="5"/>
  <c r="J1783" i="5"/>
  <c r="J1782" i="5"/>
  <c r="J1781" i="5"/>
  <c r="J1780" i="5"/>
  <c r="J1779" i="5"/>
  <c r="J1778" i="5"/>
  <c r="J1777" i="5"/>
  <c r="J1776" i="5"/>
  <c r="J1775" i="5"/>
  <c r="J1774" i="5"/>
  <c r="J1773" i="5"/>
  <c r="J1772" i="5"/>
  <c r="J1771" i="5"/>
  <c r="J1770" i="5"/>
  <c r="J1769" i="5"/>
  <c r="J1768" i="5"/>
  <c r="J1767" i="5"/>
  <c r="J1766" i="5"/>
  <c r="J1765" i="5"/>
  <c r="J1764" i="5"/>
  <c r="J1763" i="5"/>
  <c r="J1762" i="5"/>
  <c r="J1761" i="5"/>
  <c r="J1760" i="5"/>
  <c r="J1759" i="5"/>
  <c r="J1758" i="5"/>
  <c r="J1757" i="5"/>
  <c r="J1756" i="5"/>
  <c r="J1755" i="5"/>
  <c r="J1754" i="5"/>
  <c r="J1753" i="5"/>
  <c r="J1752" i="5"/>
  <c r="J1751" i="5"/>
  <c r="J1750" i="5"/>
  <c r="J1749" i="5"/>
  <c r="J1748" i="5"/>
  <c r="J1747" i="5"/>
  <c r="J1746" i="5"/>
  <c r="J1745" i="5"/>
  <c r="J1744" i="5"/>
  <c r="J1743" i="5"/>
  <c r="J1742" i="5"/>
  <c r="J1741" i="5"/>
  <c r="J1740" i="5"/>
  <c r="J1739" i="5"/>
  <c r="J1738" i="5"/>
  <c r="J1737" i="5"/>
  <c r="J1736" i="5"/>
  <c r="J1735" i="5"/>
  <c r="J1734" i="5"/>
  <c r="J1733" i="5"/>
  <c r="J1732" i="5"/>
  <c r="J1731" i="5"/>
  <c r="J1730" i="5"/>
  <c r="J1729" i="5"/>
  <c r="J1728" i="5"/>
  <c r="J1727" i="5"/>
  <c r="J1726" i="5"/>
  <c r="J1725" i="5"/>
  <c r="J1724" i="5"/>
  <c r="J1723" i="5"/>
  <c r="J1722" i="5"/>
  <c r="J1721" i="5"/>
  <c r="J1720" i="5"/>
  <c r="J1719" i="5"/>
  <c r="J1718" i="5"/>
  <c r="J1717" i="5"/>
  <c r="J1716" i="5"/>
  <c r="J1715" i="5"/>
  <c r="J1714" i="5"/>
  <c r="J1713" i="5"/>
  <c r="J1712" i="5"/>
  <c r="J1711" i="5"/>
  <c r="J1710" i="5"/>
  <c r="J1709" i="5"/>
  <c r="J1708" i="5"/>
  <c r="J1707" i="5"/>
  <c r="J1706" i="5"/>
  <c r="J1705" i="5"/>
  <c r="J1704" i="5"/>
  <c r="J1703" i="5"/>
  <c r="J1702" i="5"/>
  <c r="J1701" i="5"/>
  <c r="J1700" i="5"/>
  <c r="J1699" i="5"/>
  <c r="J1698" i="5"/>
  <c r="J1697" i="5"/>
  <c r="J1696" i="5"/>
  <c r="J1695" i="5"/>
  <c r="J1694" i="5"/>
  <c r="J1693" i="5"/>
  <c r="J1692" i="5"/>
  <c r="J1691" i="5"/>
  <c r="J1690" i="5"/>
  <c r="J1689" i="5"/>
  <c r="J1688" i="5"/>
  <c r="J1687" i="5"/>
  <c r="J1686" i="5"/>
  <c r="J1685" i="5"/>
  <c r="J1684" i="5"/>
  <c r="J1683" i="5"/>
  <c r="J1682" i="5"/>
  <c r="J1681" i="5"/>
  <c r="J1680" i="5"/>
  <c r="J1679" i="5"/>
  <c r="J1678" i="5"/>
  <c r="J1677" i="5"/>
  <c r="J1676" i="5"/>
  <c r="J1675" i="5"/>
  <c r="J1674" i="5"/>
  <c r="J1673" i="5"/>
  <c r="J1672" i="5"/>
  <c r="J1671" i="5"/>
  <c r="J1670" i="5"/>
  <c r="J1669" i="5"/>
  <c r="J1668" i="5"/>
  <c r="J1667" i="5"/>
  <c r="J1666" i="5"/>
  <c r="J1665" i="5"/>
  <c r="J1664" i="5"/>
  <c r="J1663" i="5"/>
  <c r="J1662" i="5"/>
  <c r="J1661" i="5"/>
  <c r="J1660" i="5"/>
  <c r="J1659" i="5"/>
  <c r="J1658" i="5"/>
  <c r="J1657" i="5"/>
  <c r="J1656" i="5"/>
  <c r="J1655" i="5"/>
  <c r="J1654" i="5"/>
  <c r="J1653" i="5"/>
  <c r="J1652" i="5"/>
  <c r="J1651" i="5"/>
  <c r="J1650" i="5"/>
  <c r="J1649" i="5"/>
  <c r="J1648" i="5"/>
  <c r="J1647" i="5"/>
  <c r="J1646" i="5"/>
  <c r="J1645" i="5"/>
  <c r="J1644" i="5"/>
  <c r="J1643" i="5"/>
  <c r="J1642" i="5"/>
  <c r="J1641" i="5"/>
  <c r="J1640" i="5"/>
  <c r="J1639" i="5"/>
  <c r="J1638" i="5"/>
  <c r="J1637" i="5"/>
  <c r="J1636" i="5"/>
  <c r="J1635" i="5"/>
  <c r="J1634" i="5"/>
  <c r="J1633" i="5"/>
  <c r="J1632" i="5"/>
  <c r="J1631" i="5"/>
  <c r="J1630" i="5"/>
  <c r="J1629" i="5"/>
  <c r="J1628" i="5"/>
  <c r="J1627" i="5"/>
  <c r="J1626" i="5"/>
  <c r="J1625" i="5"/>
  <c r="J1624" i="5"/>
  <c r="J1623" i="5"/>
  <c r="J1622" i="5"/>
  <c r="J1621" i="5"/>
  <c r="J1620" i="5"/>
  <c r="J1619" i="5"/>
  <c r="J1618" i="5"/>
  <c r="J1617" i="5"/>
  <c r="J1616" i="5"/>
  <c r="J1615" i="5"/>
  <c r="J1614" i="5"/>
  <c r="J1613" i="5"/>
  <c r="J1612" i="5"/>
  <c r="J1611" i="5"/>
  <c r="J1610" i="5"/>
  <c r="J1609" i="5"/>
  <c r="J1608" i="5"/>
  <c r="J1607" i="5"/>
  <c r="J1606" i="5"/>
  <c r="J1605" i="5"/>
  <c r="J1604" i="5"/>
  <c r="J1603" i="5"/>
  <c r="J1602" i="5"/>
  <c r="J1601" i="5"/>
  <c r="J1600" i="5"/>
  <c r="J1599" i="5"/>
  <c r="J1598" i="5"/>
  <c r="J1597" i="5"/>
  <c r="J1596" i="5"/>
  <c r="J1595" i="5"/>
  <c r="J1594" i="5"/>
  <c r="J1593" i="5"/>
  <c r="J1592" i="5"/>
  <c r="J1591" i="5"/>
  <c r="J1590" i="5"/>
  <c r="J1589" i="5"/>
  <c r="J1588" i="5"/>
  <c r="J1587" i="5"/>
  <c r="J1586" i="5"/>
  <c r="J1585" i="5"/>
  <c r="J1584" i="5"/>
  <c r="J1583" i="5"/>
  <c r="J1582" i="5"/>
  <c r="J1581" i="5"/>
  <c r="J1580" i="5"/>
  <c r="J1579" i="5"/>
  <c r="J1578" i="5"/>
  <c r="J1577" i="5"/>
  <c r="J1576" i="5"/>
  <c r="J1575" i="5"/>
  <c r="J1574" i="5"/>
  <c r="J1573" i="5"/>
  <c r="J1572" i="5"/>
  <c r="J1571" i="5"/>
  <c r="J1570" i="5"/>
  <c r="J1569" i="5"/>
  <c r="J1568" i="5"/>
  <c r="J1567" i="5"/>
  <c r="J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J1544" i="5"/>
  <c r="J1543" i="5"/>
  <c r="J1542" i="5"/>
  <c r="J1541" i="5"/>
  <c r="J1540" i="5"/>
  <c r="J1539" i="5"/>
  <c r="J1538" i="5"/>
  <c r="J1537" i="5"/>
  <c r="J1536" i="5"/>
  <c r="J1535" i="5"/>
  <c r="J1534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J1520" i="5"/>
  <c r="J1519" i="5"/>
  <c r="J1518" i="5"/>
  <c r="J1517" i="5"/>
  <c r="J1516" i="5"/>
  <c r="J1515" i="5"/>
  <c r="J1514" i="5"/>
  <c r="J1513" i="5"/>
  <c r="J1512" i="5"/>
  <c r="J1511" i="5"/>
  <c r="J1510" i="5"/>
  <c r="J1509" i="5"/>
  <c r="J1508" i="5"/>
  <c r="J1507" i="5"/>
  <c r="J1506" i="5"/>
  <c r="J1505" i="5"/>
  <c r="J1504" i="5"/>
  <c r="J1503" i="5"/>
  <c r="J1502" i="5"/>
  <c r="J1501" i="5"/>
  <c r="J1500" i="5"/>
  <c r="J1499" i="5"/>
  <c r="J1498" i="5"/>
  <c r="J1497" i="5"/>
  <c r="J1496" i="5"/>
  <c r="J1495" i="5"/>
  <c r="J1494" i="5"/>
  <c r="J1493" i="5"/>
  <c r="J1492" i="5"/>
  <c r="J1491" i="5"/>
  <c r="J1490" i="5"/>
  <c r="J1489" i="5"/>
  <c r="J1488" i="5"/>
  <c r="J1487" i="5"/>
  <c r="J1486" i="5"/>
  <c r="J1485" i="5"/>
  <c r="J1484" i="5"/>
  <c r="J1483" i="5"/>
  <c r="J1482" i="5"/>
  <c r="J1481" i="5"/>
  <c r="J1480" i="5"/>
  <c r="J1479" i="5"/>
  <c r="J1478" i="5"/>
  <c r="J1477" i="5"/>
  <c r="J1476" i="5"/>
  <c r="J1475" i="5"/>
  <c r="J1474" i="5"/>
  <c r="J1473" i="5"/>
  <c r="J1472" i="5"/>
  <c r="J1471" i="5"/>
  <c r="J1470" i="5"/>
  <c r="J1469" i="5"/>
  <c r="J1468" i="5"/>
  <c r="J1467" i="5"/>
  <c r="J1466" i="5"/>
  <c r="J1465" i="5"/>
  <c r="J1464" i="5"/>
  <c r="J1463" i="5"/>
  <c r="J1462" i="5"/>
  <c r="J1461" i="5"/>
  <c r="J1460" i="5"/>
  <c r="J1459" i="5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I3916" i="5"/>
  <c r="I3915" i="5"/>
  <c r="I3914" i="5"/>
  <c r="I3913" i="5"/>
  <c r="I3912" i="5"/>
  <c r="I3911" i="5"/>
  <c r="I3910" i="5"/>
  <c r="I3909" i="5"/>
  <c r="I3908" i="5"/>
  <c r="I3907" i="5"/>
  <c r="I3906" i="5"/>
  <c r="I3905" i="5"/>
  <c r="I3904" i="5"/>
  <c r="I3903" i="5"/>
  <c r="I3902" i="5"/>
  <c r="I3901" i="5"/>
  <c r="I3900" i="5"/>
  <c r="I3899" i="5"/>
  <c r="I3898" i="5"/>
  <c r="I3897" i="5"/>
  <c r="I3896" i="5"/>
  <c r="I3895" i="5"/>
  <c r="I3894" i="5"/>
  <c r="I3893" i="5"/>
  <c r="I3892" i="5"/>
  <c r="I3891" i="5"/>
  <c r="I3890" i="5"/>
  <c r="I3889" i="5"/>
  <c r="I3888" i="5"/>
  <c r="I3887" i="5"/>
  <c r="I3886" i="5"/>
  <c r="I3885" i="5"/>
  <c r="I3884" i="5"/>
  <c r="I3883" i="5"/>
  <c r="I3882" i="5"/>
  <c r="I3881" i="5"/>
  <c r="I3880" i="5"/>
  <c r="I3879" i="5"/>
  <c r="I3878" i="5"/>
  <c r="I3877" i="5"/>
  <c r="I3876" i="5"/>
  <c r="I3875" i="5"/>
  <c r="I3874" i="5"/>
  <c r="I3873" i="5"/>
  <c r="I3872" i="5"/>
  <c r="I3871" i="5"/>
  <c r="I3870" i="5"/>
  <c r="I3869" i="5"/>
  <c r="I3868" i="5"/>
  <c r="I3867" i="5"/>
  <c r="I3866" i="5"/>
  <c r="I3865" i="5"/>
  <c r="I3864" i="5"/>
  <c r="I3863" i="5"/>
  <c r="I3862" i="5"/>
  <c r="I3861" i="5"/>
  <c r="I3860" i="5"/>
  <c r="I3859" i="5"/>
  <c r="I3858" i="5"/>
  <c r="I3857" i="5"/>
  <c r="I3856" i="5"/>
  <c r="I3855" i="5"/>
  <c r="I3854" i="5"/>
  <c r="I3853" i="5"/>
  <c r="I3852" i="5"/>
  <c r="I3851" i="5"/>
  <c r="I3850" i="5"/>
  <c r="I3849" i="5"/>
  <c r="I3848" i="5"/>
  <c r="I3847" i="5"/>
  <c r="I3846" i="5"/>
  <c r="I3845" i="5"/>
  <c r="I3844" i="5"/>
  <c r="I3843" i="5"/>
  <c r="I3842" i="5"/>
  <c r="I3841" i="5"/>
  <c r="I3840" i="5"/>
  <c r="I3839" i="5"/>
  <c r="I3838" i="5"/>
  <c r="I3837" i="5"/>
  <c r="I3836" i="5"/>
  <c r="I3835" i="5"/>
  <c r="I3834" i="5"/>
  <c r="I3833" i="5"/>
  <c r="I3832" i="5"/>
  <c r="I3831" i="5"/>
  <c r="I3830" i="5"/>
  <c r="I3829" i="5"/>
  <c r="I3828" i="5"/>
  <c r="I3827" i="5"/>
  <c r="I3826" i="5"/>
  <c r="I3825" i="5"/>
  <c r="I3824" i="5"/>
  <c r="I3823" i="5"/>
  <c r="I3822" i="5"/>
  <c r="I3821" i="5"/>
  <c r="I3820" i="5"/>
  <c r="I3819" i="5"/>
  <c r="I3818" i="5"/>
  <c r="I3817" i="5"/>
  <c r="I3816" i="5"/>
  <c r="I3815" i="5"/>
  <c r="I3814" i="5"/>
  <c r="I3813" i="5"/>
  <c r="I3812" i="5"/>
  <c r="I3811" i="5"/>
  <c r="I3810" i="5"/>
  <c r="I3809" i="5"/>
  <c r="I3808" i="5"/>
  <c r="I3807" i="5"/>
  <c r="I3806" i="5"/>
  <c r="I3805" i="5"/>
  <c r="I3804" i="5"/>
  <c r="I3803" i="5"/>
  <c r="I3802" i="5"/>
  <c r="I3801" i="5"/>
  <c r="I3800" i="5"/>
  <c r="I3799" i="5"/>
  <c r="I3798" i="5"/>
  <c r="I3797" i="5"/>
  <c r="I3796" i="5"/>
  <c r="I3795" i="5"/>
  <c r="I3794" i="5"/>
  <c r="I3793" i="5"/>
  <c r="I3792" i="5"/>
  <c r="I3791" i="5"/>
  <c r="I3790" i="5"/>
  <c r="I3789" i="5"/>
  <c r="I3788" i="5"/>
  <c r="I3787" i="5"/>
  <c r="I3786" i="5"/>
  <c r="I3785" i="5"/>
  <c r="I3784" i="5"/>
  <c r="I3783" i="5"/>
  <c r="I3782" i="5"/>
  <c r="I3781" i="5"/>
  <c r="I3780" i="5"/>
  <c r="I3779" i="5"/>
  <c r="I3778" i="5"/>
  <c r="I3777" i="5"/>
  <c r="I3776" i="5"/>
  <c r="I3775" i="5"/>
  <c r="I3774" i="5"/>
  <c r="I3773" i="5"/>
  <c r="I3772" i="5"/>
  <c r="I3771" i="5"/>
  <c r="I3770" i="5"/>
  <c r="I3769" i="5"/>
  <c r="I3768" i="5"/>
  <c r="I3767" i="5"/>
  <c r="I3766" i="5"/>
  <c r="I3765" i="5"/>
  <c r="I3764" i="5"/>
  <c r="I3763" i="5"/>
  <c r="I3762" i="5"/>
  <c r="I3761" i="5"/>
  <c r="I3760" i="5"/>
  <c r="I3759" i="5"/>
  <c r="I3758" i="5"/>
  <c r="I3757" i="5"/>
  <c r="I3756" i="5"/>
  <c r="I3755" i="5"/>
  <c r="I3754" i="5"/>
  <c r="I3753" i="5"/>
  <c r="I3752" i="5"/>
  <c r="I3751" i="5"/>
  <c r="I3750" i="5"/>
  <c r="I3749" i="5"/>
  <c r="I3748" i="5"/>
  <c r="I3747" i="5"/>
  <c r="I3746" i="5"/>
  <c r="I3745" i="5"/>
  <c r="I3744" i="5"/>
  <c r="I3743" i="5"/>
  <c r="I3742" i="5"/>
  <c r="I3741" i="5"/>
  <c r="I3740" i="5"/>
  <c r="I3739" i="5"/>
  <c r="I3738" i="5"/>
  <c r="I3737" i="5"/>
  <c r="I3736" i="5"/>
  <c r="I3735" i="5"/>
  <c r="I3734" i="5"/>
  <c r="I3733" i="5"/>
  <c r="I3732" i="5"/>
  <c r="I3731" i="5"/>
  <c r="I3730" i="5"/>
  <c r="I3729" i="5"/>
  <c r="I3728" i="5"/>
  <c r="I3727" i="5"/>
  <c r="I3726" i="5"/>
  <c r="I3725" i="5"/>
  <c r="I3724" i="5"/>
  <c r="I3723" i="5"/>
  <c r="I3722" i="5"/>
  <c r="I3721" i="5"/>
  <c r="I3720" i="5"/>
  <c r="I3719" i="5"/>
  <c r="I3718" i="5"/>
  <c r="I3717" i="5"/>
  <c r="I3716" i="5"/>
  <c r="I3715" i="5"/>
  <c r="I3714" i="5"/>
  <c r="I3713" i="5"/>
  <c r="I3712" i="5"/>
  <c r="I3711" i="5"/>
  <c r="I3710" i="5"/>
  <c r="I3709" i="5"/>
  <c r="I3708" i="5"/>
  <c r="I3707" i="5"/>
  <c r="I3706" i="5"/>
  <c r="I3705" i="5"/>
  <c r="I3704" i="5"/>
  <c r="I3703" i="5"/>
  <c r="I3702" i="5"/>
  <c r="I3701" i="5"/>
  <c r="I3700" i="5"/>
  <c r="I3699" i="5"/>
  <c r="I3698" i="5"/>
  <c r="I3697" i="5"/>
  <c r="I3696" i="5"/>
  <c r="I3695" i="5"/>
  <c r="I3694" i="5"/>
  <c r="I3693" i="5"/>
  <c r="I3692" i="5"/>
  <c r="I3691" i="5"/>
  <c r="I3690" i="5"/>
  <c r="I3689" i="5"/>
  <c r="I3688" i="5"/>
  <c r="I3687" i="5"/>
  <c r="I3686" i="5"/>
  <c r="I3685" i="5"/>
  <c r="I3684" i="5"/>
  <c r="I3683" i="5"/>
  <c r="I3682" i="5"/>
  <c r="I3681" i="5"/>
  <c r="I3680" i="5"/>
  <c r="I3679" i="5"/>
  <c r="I3678" i="5"/>
  <c r="I3677" i="5"/>
  <c r="I3676" i="5"/>
  <c r="I3675" i="5"/>
  <c r="I3674" i="5"/>
  <c r="I3673" i="5"/>
  <c r="I3672" i="5"/>
  <c r="I3671" i="5"/>
  <c r="I3670" i="5"/>
  <c r="I3669" i="5"/>
  <c r="I3668" i="5"/>
  <c r="I3667" i="5"/>
  <c r="I3666" i="5"/>
  <c r="I3665" i="5"/>
  <c r="I3664" i="5"/>
  <c r="I3663" i="5"/>
  <c r="I3662" i="5"/>
  <c r="I3661" i="5"/>
  <c r="I3660" i="5"/>
  <c r="I3659" i="5"/>
  <c r="I3658" i="5"/>
  <c r="I3657" i="5"/>
  <c r="I3656" i="5"/>
  <c r="I3655" i="5"/>
  <c r="I3654" i="5"/>
  <c r="I3653" i="5"/>
  <c r="I3652" i="5"/>
  <c r="I3651" i="5"/>
  <c r="I3650" i="5"/>
  <c r="I3649" i="5"/>
  <c r="I3648" i="5"/>
  <c r="I3647" i="5"/>
  <c r="I3646" i="5"/>
  <c r="I3645" i="5"/>
  <c r="I3644" i="5"/>
  <c r="I3643" i="5"/>
  <c r="I3642" i="5"/>
  <c r="I3641" i="5"/>
  <c r="I3640" i="5"/>
  <c r="I3639" i="5"/>
  <c r="I3638" i="5"/>
  <c r="I3637" i="5"/>
  <c r="I3636" i="5"/>
  <c r="I3635" i="5"/>
  <c r="I3634" i="5"/>
  <c r="I3633" i="5"/>
  <c r="I3632" i="5"/>
  <c r="I3631" i="5"/>
  <c r="I3630" i="5"/>
  <c r="I3629" i="5"/>
  <c r="I3628" i="5"/>
  <c r="I3627" i="5"/>
  <c r="I3626" i="5"/>
  <c r="I3625" i="5"/>
  <c r="I3624" i="5"/>
  <c r="I3623" i="5"/>
  <c r="I3622" i="5"/>
  <c r="I3621" i="5"/>
  <c r="I3620" i="5"/>
  <c r="I3619" i="5"/>
  <c r="I3618" i="5"/>
  <c r="I3617" i="5"/>
  <c r="I3616" i="5"/>
  <c r="I3615" i="5"/>
  <c r="I3614" i="5"/>
  <c r="I3613" i="5"/>
  <c r="I3612" i="5"/>
  <c r="I3611" i="5"/>
  <c r="I3610" i="5"/>
  <c r="I3609" i="5"/>
  <c r="I3608" i="5"/>
  <c r="I3607" i="5"/>
  <c r="I3606" i="5"/>
  <c r="I3605" i="5"/>
  <c r="I3604" i="5"/>
  <c r="I3603" i="5"/>
  <c r="I3602" i="5"/>
  <c r="I3601" i="5"/>
  <c r="I3600" i="5"/>
  <c r="I3599" i="5"/>
  <c r="I3598" i="5"/>
  <c r="I3597" i="5"/>
  <c r="I3596" i="5"/>
  <c r="I3595" i="5"/>
  <c r="I3594" i="5"/>
  <c r="I3593" i="5"/>
  <c r="I3592" i="5"/>
  <c r="I3591" i="5"/>
  <c r="I3590" i="5"/>
  <c r="I3589" i="5"/>
  <c r="I3588" i="5"/>
  <c r="I3587" i="5"/>
  <c r="I3586" i="5"/>
  <c r="I3585" i="5"/>
  <c r="I3584" i="5"/>
  <c r="I3583" i="5"/>
  <c r="I3582" i="5"/>
  <c r="I3581" i="5"/>
  <c r="I3580" i="5"/>
  <c r="I3579" i="5"/>
  <c r="I3578" i="5"/>
  <c r="I3577" i="5"/>
  <c r="I3576" i="5"/>
  <c r="I3575" i="5"/>
  <c r="I3574" i="5"/>
  <c r="I3573" i="5"/>
  <c r="I3572" i="5"/>
  <c r="I3571" i="5"/>
  <c r="I3570" i="5"/>
  <c r="I3569" i="5"/>
  <c r="I3568" i="5"/>
  <c r="I3567" i="5"/>
  <c r="I3566" i="5"/>
  <c r="I3565" i="5"/>
  <c r="I3564" i="5"/>
  <c r="I3563" i="5"/>
  <c r="I3562" i="5"/>
  <c r="I3561" i="5"/>
  <c r="I3560" i="5"/>
  <c r="I3559" i="5"/>
  <c r="I3558" i="5"/>
  <c r="I3557" i="5"/>
  <c r="I3556" i="5"/>
  <c r="I3555" i="5"/>
  <c r="I3554" i="5"/>
  <c r="I3553" i="5"/>
  <c r="I3552" i="5"/>
  <c r="I3551" i="5"/>
  <c r="I3550" i="5"/>
  <c r="I3549" i="5"/>
  <c r="I3548" i="5"/>
  <c r="I3547" i="5"/>
  <c r="I3546" i="5"/>
  <c r="I3545" i="5"/>
  <c r="I3544" i="5"/>
  <c r="I3543" i="5"/>
  <c r="I3542" i="5"/>
  <c r="I3541" i="5"/>
  <c r="I3540" i="5"/>
  <c r="I3539" i="5"/>
  <c r="I3538" i="5"/>
  <c r="I3537" i="5"/>
  <c r="I3536" i="5"/>
  <c r="I3535" i="5"/>
  <c r="I3534" i="5"/>
  <c r="I3533" i="5"/>
  <c r="I3532" i="5"/>
  <c r="I3531" i="5"/>
  <c r="I3530" i="5"/>
  <c r="I3529" i="5"/>
  <c r="I3528" i="5"/>
  <c r="I3527" i="5"/>
  <c r="I3526" i="5"/>
  <c r="I3525" i="5"/>
  <c r="I3524" i="5"/>
  <c r="I3523" i="5"/>
  <c r="I3522" i="5"/>
  <c r="I3521" i="5"/>
  <c r="I3520" i="5"/>
  <c r="I3519" i="5"/>
  <c r="I3518" i="5"/>
  <c r="I3517" i="5"/>
  <c r="I3516" i="5"/>
  <c r="I3515" i="5"/>
  <c r="I3514" i="5"/>
  <c r="I3513" i="5"/>
  <c r="I3512" i="5"/>
  <c r="I3511" i="5"/>
  <c r="I3510" i="5"/>
  <c r="I3509" i="5"/>
  <c r="I3508" i="5"/>
  <c r="I3507" i="5"/>
  <c r="I3506" i="5"/>
  <c r="I3505" i="5"/>
  <c r="I3504" i="5"/>
  <c r="I3503" i="5"/>
  <c r="I3502" i="5"/>
  <c r="I3501" i="5"/>
  <c r="I3500" i="5"/>
  <c r="I3499" i="5"/>
  <c r="I3498" i="5"/>
  <c r="I3497" i="5"/>
  <c r="I3496" i="5"/>
  <c r="I3495" i="5"/>
  <c r="I3494" i="5"/>
  <c r="I3493" i="5"/>
  <c r="I3492" i="5"/>
  <c r="I3491" i="5"/>
  <c r="I3490" i="5"/>
  <c r="I3489" i="5"/>
  <c r="I3488" i="5"/>
  <c r="I3487" i="5"/>
  <c r="I3486" i="5"/>
  <c r="I3485" i="5"/>
  <c r="I3484" i="5"/>
  <c r="I3483" i="5"/>
  <c r="I3482" i="5"/>
  <c r="I3481" i="5"/>
  <c r="I3480" i="5"/>
  <c r="I3479" i="5"/>
  <c r="I3478" i="5"/>
  <c r="I3477" i="5"/>
  <c r="I3476" i="5"/>
  <c r="I3475" i="5"/>
  <c r="I3474" i="5"/>
  <c r="I3473" i="5"/>
  <c r="I3472" i="5"/>
  <c r="I3471" i="5"/>
  <c r="I3470" i="5"/>
  <c r="I3469" i="5"/>
  <c r="I3468" i="5"/>
  <c r="I3467" i="5"/>
  <c r="I3466" i="5"/>
  <c r="I3465" i="5"/>
  <c r="I3464" i="5"/>
  <c r="I3463" i="5"/>
  <c r="I3462" i="5"/>
  <c r="I3461" i="5"/>
  <c r="I3460" i="5"/>
  <c r="I3459" i="5"/>
  <c r="I3458" i="5"/>
  <c r="I3457" i="5"/>
  <c r="I3456" i="5"/>
  <c r="I3455" i="5"/>
  <c r="I3454" i="5"/>
  <c r="I3453" i="5"/>
  <c r="I3452" i="5"/>
  <c r="I3451" i="5"/>
  <c r="I3450" i="5"/>
  <c r="I3449" i="5"/>
  <c r="I3448" i="5"/>
  <c r="I3447" i="5"/>
  <c r="I3446" i="5"/>
  <c r="I3445" i="5"/>
  <c r="I3444" i="5"/>
  <c r="I3443" i="5"/>
  <c r="I3442" i="5"/>
  <c r="I3441" i="5"/>
  <c r="I3440" i="5"/>
  <c r="I3439" i="5"/>
  <c r="I3438" i="5"/>
  <c r="I3437" i="5"/>
  <c r="I3436" i="5"/>
  <c r="I3435" i="5"/>
  <c r="I3434" i="5"/>
  <c r="I3433" i="5"/>
  <c r="I3432" i="5"/>
  <c r="I3431" i="5"/>
  <c r="I3430" i="5"/>
  <c r="I3429" i="5"/>
  <c r="I3428" i="5"/>
  <c r="I3427" i="5"/>
  <c r="I3426" i="5"/>
  <c r="I3425" i="5"/>
  <c r="I3424" i="5"/>
  <c r="I3423" i="5"/>
  <c r="I3422" i="5"/>
  <c r="I3421" i="5"/>
  <c r="I3420" i="5"/>
  <c r="I3419" i="5"/>
  <c r="I3418" i="5"/>
  <c r="I3417" i="5"/>
  <c r="I3416" i="5"/>
  <c r="I3415" i="5"/>
  <c r="I3414" i="5"/>
  <c r="I3413" i="5"/>
  <c r="I3412" i="5"/>
  <c r="I3411" i="5"/>
  <c r="I3410" i="5"/>
  <c r="I3409" i="5"/>
  <c r="I3408" i="5"/>
  <c r="I3407" i="5"/>
  <c r="I3406" i="5"/>
  <c r="I3405" i="5"/>
  <c r="I3404" i="5"/>
  <c r="I3403" i="5"/>
  <c r="I3402" i="5"/>
  <c r="I3401" i="5"/>
  <c r="I3400" i="5"/>
  <c r="I3399" i="5"/>
  <c r="I3398" i="5"/>
  <c r="I3397" i="5"/>
  <c r="I3396" i="5"/>
  <c r="I3395" i="5"/>
  <c r="I3394" i="5"/>
  <c r="I3393" i="5"/>
  <c r="I3392" i="5"/>
  <c r="I3391" i="5"/>
  <c r="I3390" i="5"/>
  <c r="I3389" i="5"/>
  <c r="I3388" i="5"/>
  <c r="I3387" i="5"/>
  <c r="I3386" i="5"/>
  <c r="I3385" i="5"/>
  <c r="I3384" i="5"/>
  <c r="I3383" i="5"/>
  <c r="I3382" i="5"/>
  <c r="I3381" i="5"/>
  <c r="I3380" i="5"/>
  <c r="I3379" i="5"/>
  <c r="I3378" i="5"/>
  <c r="I3377" i="5"/>
  <c r="I3376" i="5"/>
  <c r="I3375" i="5"/>
  <c r="I3374" i="5"/>
  <c r="I3373" i="5"/>
  <c r="I3372" i="5"/>
  <c r="I3371" i="5"/>
  <c r="I3370" i="5"/>
  <c r="I3369" i="5"/>
  <c r="I3368" i="5"/>
  <c r="I3367" i="5"/>
  <c r="I3366" i="5"/>
  <c r="I3365" i="5"/>
  <c r="I3364" i="5"/>
  <c r="I3363" i="5"/>
  <c r="I3362" i="5"/>
  <c r="I3361" i="5"/>
  <c r="I3360" i="5"/>
  <c r="I3359" i="5"/>
  <c r="I3358" i="5"/>
  <c r="I3357" i="5"/>
  <c r="I3356" i="5"/>
  <c r="I3355" i="5"/>
  <c r="I3354" i="5"/>
  <c r="I3353" i="5"/>
  <c r="I3352" i="5"/>
  <c r="I3351" i="5"/>
  <c r="I3350" i="5"/>
  <c r="I3349" i="5"/>
  <c r="I3348" i="5"/>
  <c r="I3347" i="5"/>
  <c r="I3346" i="5"/>
  <c r="I3345" i="5"/>
  <c r="I3344" i="5"/>
  <c r="I3343" i="5"/>
  <c r="I3342" i="5"/>
  <c r="I3341" i="5"/>
  <c r="I3340" i="5"/>
  <c r="I3339" i="5"/>
  <c r="I3338" i="5"/>
  <c r="I3337" i="5"/>
  <c r="I3336" i="5"/>
  <c r="I3335" i="5"/>
  <c r="I3334" i="5"/>
  <c r="I3333" i="5"/>
  <c r="I3332" i="5"/>
  <c r="I3331" i="5"/>
  <c r="I3330" i="5"/>
  <c r="I3329" i="5"/>
  <c r="I3328" i="5"/>
  <c r="I3327" i="5"/>
  <c r="I3326" i="5"/>
  <c r="I3325" i="5"/>
  <c r="I3324" i="5"/>
  <c r="I3323" i="5"/>
  <c r="I3322" i="5"/>
  <c r="I3321" i="5"/>
  <c r="I3320" i="5"/>
  <c r="I3319" i="5"/>
  <c r="I3318" i="5"/>
  <c r="I3317" i="5"/>
  <c r="I3316" i="5"/>
  <c r="I3315" i="5"/>
  <c r="I3314" i="5"/>
  <c r="I3313" i="5"/>
  <c r="I3312" i="5"/>
  <c r="I3311" i="5"/>
  <c r="I3310" i="5"/>
  <c r="I3309" i="5"/>
  <c r="I3308" i="5"/>
  <c r="I3307" i="5"/>
  <c r="I3306" i="5"/>
  <c r="I3305" i="5"/>
  <c r="I3304" i="5"/>
  <c r="I3303" i="5"/>
  <c r="I3302" i="5"/>
  <c r="I3301" i="5"/>
  <c r="I3300" i="5"/>
  <c r="I3299" i="5"/>
  <c r="I3298" i="5"/>
  <c r="I3297" i="5"/>
  <c r="I3296" i="5"/>
  <c r="I3295" i="5"/>
  <c r="I3294" i="5"/>
  <c r="I3293" i="5"/>
  <c r="I3292" i="5"/>
  <c r="I3291" i="5"/>
  <c r="I3290" i="5"/>
  <c r="I3289" i="5"/>
  <c r="I3288" i="5"/>
  <c r="I3287" i="5"/>
  <c r="I3286" i="5"/>
  <c r="I3285" i="5"/>
  <c r="I3284" i="5"/>
  <c r="I3283" i="5"/>
  <c r="I3282" i="5"/>
  <c r="I3281" i="5"/>
  <c r="I3280" i="5"/>
  <c r="I3279" i="5"/>
  <c r="I3278" i="5"/>
  <c r="I3277" i="5"/>
  <c r="I3276" i="5"/>
  <c r="I3275" i="5"/>
  <c r="I3274" i="5"/>
  <c r="I3273" i="5"/>
  <c r="I3272" i="5"/>
  <c r="I3271" i="5"/>
  <c r="I3270" i="5"/>
  <c r="I3269" i="5"/>
  <c r="I3268" i="5"/>
  <c r="I3267" i="5"/>
  <c r="I3266" i="5"/>
  <c r="I3265" i="5"/>
  <c r="I3264" i="5"/>
  <c r="I3263" i="5"/>
  <c r="I3262" i="5"/>
  <c r="I3261" i="5"/>
  <c r="I3260" i="5"/>
  <c r="I3259" i="5"/>
  <c r="I3258" i="5"/>
  <c r="I3257" i="5"/>
  <c r="I3256" i="5"/>
  <c r="I3255" i="5"/>
  <c r="I3254" i="5"/>
  <c r="I3253" i="5"/>
  <c r="I3252" i="5"/>
  <c r="I3251" i="5"/>
  <c r="I3250" i="5"/>
  <c r="I3249" i="5"/>
  <c r="I3248" i="5"/>
  <c r="I3247" i="5"/>
  <c r="I3246" i="5"/>
  <c r="I3245" i="5"/>
  <c r="I3244" i="5"/>
  <c r="I3243" i="5"/>
  <c r="I3242" i="5"/>
  <c r="I3241" i="5"/>
  <c r="I3240" i="5"/>
  <c r="I3239" i="5"/>
  <c r="I3238" i="5"/>
  <c r="I3237" i="5"/>
  <c r="I3236" i="5"/>
  <c r="I3235" i="5"/>
  <c r="I3234" i="5"/>
  <c r="I3233" i="5"/>
  <c r="I3232" i="5"/>
  <c r="I3231" i="5"/>
  <c r="I3230" i="5"/>
  <c r="I3229" i="5"/>
  <c r="I3228" i="5"/>
  <c r="I3227" i="5"/>
  <c r="I3226" i="5"/>
  <c r="I3225" i="5"/>
  <c r="I3224" i="5"/>
  <c r="I3223" i="5"/>
  <c r="I3222" i="5"/>
  <c r="I3221" i="5"/>
  <c r="I3220" i="5"/>
  <c r="I3219" i="5"/>
  <c r="I3218" i="5"/>
  <c r="I3217" i="5"/>
  <c r="I3216" i="5"/>
  <c r="I3215" i="5"/>
  <c r="I3214" i="5"/>
  <c r="I3213" i="5"/>
  <c r="I3212" i="5"/>
  <c r="I3211" i="5"/>
  <c r="I3210" i="5"/>
  <c r="I3209" i="5"/>
  <c r="I3208" i="5"/>
  <c r="I3207" i="5"/>
  <c r="I3206" i="5"/>
  <c r="I3205" i="5"/>
  <c r="I3204" i="5"/>
  <c r="I3203" i="5"/>
  <c r="I3202" i="5"/>
  <c r="I3201" i="5"/>
  <c r="I3200" i="5"/>
  <c r="I3199" i="5"/>
  <c r="I3198" i="5"/>
  <c r="I3197" i="5"/>
  <c r="I3196" i="5"/>
  <c r="I3195" i="5"/>
  <c r="I3194" i="5"/>
  <c r="I3193" i="5"/>
  <c r="I3192" i="5"/>
  <c r="I3191" i="5"/>
  <c r="I3190" i="5"/>
  <c r="I3189" i="5"/>
  <c r="I3188" i="5"/>
  <c r="I3187" i="5"/>
  <c r="I3186" i="5"/>
  <c r="I3185" i="5"/>
  <c r="I3184" i="5"/>
  <c r="I3183" i="5"/>
  <c r="I3182" i="5"/>
  <c r="I3181" i="5"/>
  <c r="I3180" i="5"/>
  <c r="I3179" i="5"/>
  <c r="I3178" i="5"/>
  <c r="I3177" i="5"/>
  <c r="I3176" i="5"/>
  <c r="I3175" i="5"/>
  <c r="I3174" i="5"/>
  <c r="I3173" i="5"/>
  <c r="I3172" i="5"/>
  <c r="I3171" i="5"/>
  <c r="I3170" i="5"/>
  <c r="I3169" i="5"/>
  <c r="I3168" i="5"/>
  <c r="I3167" i="5"/>
  <c r="I3166" i="5"/>
  <c r="I3165" i="5"/>
  <c r="I3164" i="5"/>
  <c r="I3163" i="5"/>
  <c r="I3162" i="5"/>
  <c r="I3161" i="5"/>
  <c r="I3160" i="5"/>
  <c r="I3159" i="5"/>
  <c r="I3158" i="5"/>
  <c r="I3157" i="5"/>
  <c r="I3156" i="5"/>
  <c r="I3155" i="5"/>
  <c r="I3154" i="5"/>
  <c r="I3153" i="5"/>
  <c r="I3152" i="5"/>
  <c r="I3151" i="5"/>
  <c r="I3150" i="5"/>
  <c r="I3149" i="5"/>
  <c r="I3148" i="5"/>
  <c r="I3147" i="5"/>
  <c r="I3146" i="5"/>
  <c r="I3145" i="5"/>
  <c r="I3144" i="5"/>
  <c r="I3143" i="5"/>
  <c r="I3142" i="5"/>
  <c r="I3141" i="5"/>
  <c r="I3140" i="5"/>
  <c r="I3139" i="5"/>
  <c r="I3138" i="5"/>
  <c r="I3137" i="5"/>
  <c r="I3136" i="5"/>
  <c r="I3135" i="5"/>
  <c r="I3134" i="5"/>
  <c r="I3133" i="5"/>
  <c r="I3132" i="5"/>
  <c r="I3131" i="5"/>
  <c r="I3130" i="5"/>
  <c r="I3129" i="5"/>
  <c r="I3128" i="5"/>
  <c r="I3127" i="5"/>
  <c r="I3126" i="5"/>
  <c r="I3125" i="5"/>
  <c r="I3124" i="5"/>
  <c r="I3123" i="5"/>
  <c r="I3122" i="5"/>
  <c r="I3121" i="5"/>
  <c r="I3120" i="5"/>
  <c r="I3119" i="5"/>
  <c r="I3118" i="5"/>
  <c r="I3117" i="5"/>
  <c r="I3116" i="5"/>
  <c r="I3115" i="5"/>
  <c r="I3114" i="5"/>
  <c r="I3113" i="5"/>
  <c r="I3112" i="5"/>
  <c r="I3111" i="5"/>
  <c r="I3110" i="5"/>
  <c r="I3109" i="5"/>
  <c r="I3108" i="5"/>
  <c r="I3107" i="5"/>
  <c r="I3106" i="5"/>
  <c r="I3105" i="5"/>
  <c r="I3104" i="5"/>
  <c r="I3103" i="5"/>
  <c r="I3102" i="5"/>
  <c r="I3101" i="5"/>
  <c r="I3100" i="5"/>
  <c r="I3099" i="5"/>
  <c r="I3098" i="5"/>
  <c r="I3097" i="5"/>
  <c r="I3096" i="5"/>
  <c r="I3095" i="5"/>
  <c r="I3094" i="5"/>
  <c r="I3093" i="5"/>
  <c r="I3092" i="5"/>
  <c r="I3091" i="5"/>
  <c r="I3090" i="5"/>
  <c r="I3089" i="5"/>
  <c r="I3088" i="5"/>
  <c r="I3087" i="5"/>
  <c r="I3086" i="5"/>
  <c r="I3085" i="5"/>
  <c r="I3084" i="5"/>
  <c r="I3083" i="5"/>
  <c r="I3082" i="5"/>
  <c r="I3081" i="5"/>
  <c r="I3080" i="5"/>
  <c r="I3079" i="5"/>
  <c r="I3078" i="5"/>
  <c r="I3077" i="5"/>
  <c r="I3076" i="5"/>
  <c r="I3075" i="5"/>
  <c r="I3074" i="5"/>
  <c r="I3073" i="5"/>
  <c r="I3072" i="5"/>
  <c r="I3071" i="5"/>
  <c r="I3070" i="5"/>
  <c r="I3069" i="5"/>
  <c r="I3068" i="5"/>
  <c r="I3067" i="5"/>
  <c r="I3066" i="5"/>
  <c r="I3065" i="5"/>
  <c r="I3064" i="5"/>
  <c r="I3063" i="5"/>
  <c r="I3062" i="5"/>
  <c r="I3061" i="5"/>
  <c r="I3060" i="5"/>
  <c r="I3059" i="5"/>
  <c r="I3058" i="5"/>
  <c r="I3057" i="5"/>
  <c r="I3056" i="5"/>
  <c r="I3055" i="5"/>
  <c r="I3054" i="5"/>
  <c r="I3053" i="5"/>
  <c r="I3052" i="5"/>
  <c r="I3051" i="5"/>
  <c r="I3050" i="5"/>
  <c r="I3049" i="5"/>
  <c r="I3048" i="5"/>
  <c r="I3047" i="5"/>
  <c r="I3046" i="5"/>
  <c r="I3045" i="5"/>
  <c r="I3044" i="5"/>
  <c r="I3043" i="5"/>
  <c r="I3042" i="5"/>
  <c r="I3041" i="5"/>
  <c r="I3040" i="5"/>
  <c r="I3039" i="5"/>
  <c r="I3038" i="5"/>
  <c r="I3037" i="5"/>
  <c r="I3036" i="5"/>
  <c r="I3035" i="5"/>
  <c r="I3034" i="5"/>
  <c r="I3033" i="5"/>
  <c r="I3032" i="5"/>
  <c r="I3031" i="5"/>
  <c r="I3030" i="5"/>
  <c r="I3029" i="5"/>
  <c r="I3028" i="5"/>
  <c r="I3027" i="5"/>
  <c r="I3026" i="5"/>
  <c r="I3025" i="5"/>
  <c r="I3024" i="5"/>
  <c r="I3023" i="5"/>
  <c r="I3022" i="5"/>
  <c r="I3021" i="5"/>
  <c r="I3020" i="5"/>
  <c r="I3019" i="5"/>
  <c r="I3018" i="5"/>
  <c r="I3017" i="5"/>
  <c r="I3016" i="5"/>
  <c r="I3015" i="5"/>
  <c r="I3014" i="5"/>
  <c r="I3013" i="5"/>
  <c r="I3012" i="5"/>
  <c r="I3011" i="5"/>
  <c r="I3010" i="5"/>
  <c r="I3009" i="5"/>
  <c r="I3008" i="5"/>
  <c r="I3007" i="5"/>
  <c r="I3006" i="5"/>
  <c r="I3005" i="5"/>
  <c r="I3004" i="5"/>
  <c r="I3003" i="5"/>
  <c r="I3002" i="5"/>
  <c r="I3001" i="5"/>
  <c r="I3000" i="5"/>
  <c r="I2999" i="5"/>
  <c r="I2998" i="5"/>
  <c r="I2997" i="5"/>
  <c r="I2996" i="5"/>
  <c r="I2995" i="5"/>
  <c r="I2994" i="5"/>
  <c r="I2993" i="5"/>
  <c r="I2992" i="5"/>
  <c r="I2991" i="5"/>
  <c r="I2990" i="5"/>
  <c r="I2989" i="5"/>
  <c r="I2988" i="5"/>
  <c r="I2987" i="5"/>
  <c r="I2986" i="5"/>
  <c r="I2985" i="5"/>
  <c r="I2984" i="5"/>
  <c r="I2983" i="5"/>
  <c r="I2982" i="5"/>
  <c r="I2981" i="5"/>
  <c r="I2980" i="5"/>
  <c r="I2979" i="5"/>
  <c r="I2978" i="5"/>
  <c r="I2977" i="5"/>
  <c r="I2976" i="5"/>
  <c r="I2975" i="5"/>
  <c r="I2974" i="5"/>
  <c r="I2973" i="5"/>
  <c r="I2972" i="5"/>
  <c r="I2971" i="5"/>
  <c r="I2970" i="5"/>
  <c r="I2969" i="5"/>
  <c r="I2968" i="5"/>
  <c r="I2967" i="5"/>
  <c r="I2966" i="5"/>
  <c r="I2965" i="5"/>
  <c r="I2964" i="5"/>
  <c r="I2963" i="5"/>
  <c r="I2962" i="5"/>
  <c r="I2961" i="5"/>
  <c r="I2960" i="5"/>
  <c r="I2959" i="5"/>
  <c r="I2958" i="5"/>
  <c r="I2957" i="5"/>
  <c r="I2956" i="5"/>
  <c r="I2955" i="5"/>
  <c r="I2954" i="5"/>
  <c r="I2953" i="5"/>
  <c r="I2952" i="5"/>
  <c r="I2951" i="5"/>
  <c r="I2950" i="5"/>
  <c r="I2949" i="5"/>
  <c r="I2948" i="5"/>
  <c r="I2947" i="5"/>
  <c r="I2946" i="5"/>
  <c r="I2945" i="5"/>
  <c r="I2944" i="5"/>
  <c r="I2943" i="5"/>
  <c r="I2942" i="5"/>
  <c r="I2941" i="5"/>
  <c r="I2940" i="5"/>
  <c r="I2939" i="5"/>
  <c r="I2938" i="5"/>
  <c r="I2937" i="5"/>
  <c r="I2936" i="5"/>
  <c r="I2935" i="5"/>
  <c r="I2934" i="5"/>
  <c r="I2933" i="5"/>
  <c r="I2932" i="5"/>
  <c r="I2931" i="5"/>
  <c r="I2930" i="5"/>
  <c r="I2929" i="5"/>
  <c r="I2928" i="5"/>
  <c r="I2927" i="5"/>
  <c r="I2926" i="5"/>
  <c r="I2925" i="5"/>
  <c r="I2924" i="5"/>
  <c r="I2923" i="5"/>
  <c r="I2922" i="5"/>
  <c r="I2921" i="5"/>
  <c r="I2920" i="5"/>
  <c r="I2919" i="5"/>
  <c r="I2918" i="5"/>
  <c r="I2917" i="5"/>
  <c r="I2916" i="5"/>
  <c r="I2915" i="5"/>
  <c r="I2914" i="5"/>
  <c r="I2913" i="5"/>
  <c r="I2912" i="5"/>
  <c r="I2911" i="5"/>
  <c r="I2910" i="5"/>
  <c r="I2909" i="5"/>
  <c r="I2908" i="5"/>
  <c r="I2907" i="5"/>
  <c r="I2906" i="5"/>
  <c r="I2905" i="5"/>
  <c r="I2904" i="5"/>
  <c r="I2903" i="5"/>
  <c r="I2902" i="5"/>
  <c r="I2901" i="5"/>
  <c r="I2900" i="5"/>
  <c r="I2899" i="5"/>
  <c r="I2898" i="5"/>
  <c r="I2897" i="5"/>
  <c r="I2896" i="5"/>
  <c r="I2895" i="5"/>
  <c r="I2894" i="5"/>
  <c r="I2893" i="5"/>
  <c r="I2892" i="5"/>
  <c r="I2891" i="5"/>
  <c r="I2890" i="5"/>
  <c r="I2889" i="5"/>
  <c r="I2888" i="5"/>
  <c r="I2887" i="5"/>
  <c r="I2886" i="5"/>
  <c r="I2885" i="5"/>
  <c r="I2884" i="5"/>
  <c r="I2883" i="5"/>
  <c r="I2882" i="5"/>
  <c r="I2881" i="5"/>
  <c r="I2880" i="5"/>
  <c r="I2879" i="5"/>
  <c r="I2878" i="5"/>
  <c r="I2877" i="5"/>
  <c r="I2876" i="5"/>
  <c r="I2875" i="5"/>
  <c r="I2874" i="5"/>
  <c r="I2873" i="5"/>
  <c r="I2872" i="5"/>
  <c r="I2871" i="5"/>
  <c r="I2870" i="5"/>
  <c r="I2869" i="5"/>
  <c r="I2868" i="5"/>
  <c r="I2867" i="5"/>
  <c r="I2866" i="5"/>
  <c r="I2865" i="5"/>
  <c r="I2864" i="5"/>
  <c r="I2863" i="5"/>
  <c r="I2862" i="5"/>
  <c r="I2861" i="5"/>
  <c r="I2860" i="5"/>
  <c r="I2859" i="5"/>
  <c r="I2858" i="5"/>
  <c r="I2857" i="5"/>
  <c r="I2856" i="5"/>
  <c r="I2855" i="5"/>
  <c r="I2854" i="5"/>
  <c r="I2853" i="5"/>
  <c r="I2852" i="5"/>
  <c r="I2851" i="5"/>
  <c r="I2850" i="5"/>
  <c r="I2849" i="5"/>
  <c r="I2848" i="5"/>
  <c r="I2847" i="5"/>
  <c r="I2846" i="5"/>
  <c r="I2845" i="5"/>
  <c r="I2844" i="5"/>
  <c r="I2843" i="5"/>
  <c r="I2842" i="5"/>
  <c r="I2841" i="5"/>
  <c r="I2840" i="5"/>
  <c r="I2839" i="5"/>
  <c r="I2838" i="5"/>
  <c r="I2837" i="5"/>
  <c r="I2836" i="5"/>
  <c r="I2835" i="5"/>
  <c r="I2834" i="5"/>
  <c r="I2833" i="5"/>
  <c r="I2832" i="5"/>
  <c r="I2831" i="5"/>
  <c r="I2830" i="5"/>
  <c r="I2829" i="5"/>
  <c r="I2828" i="5"/>
  <c r="I2827" i="5"/>
  <c r="I2826" i="5"/>
  <c r="I2825" i="5"/>
  <c r="I2824" i="5"/>
  <c r="I2823" i="5"/>
  <c r="I2822" i="5"/>
  <c r="I2821" i="5"/>
  <c r="I2820" i="5"/>
  <c r="I2819" i="5"/>
  <c r="I2818" i="5"/>
  <c r="I2817" i="5"/>
  <c r="I2816" i="5"/>
  <c r="I2815" i="5"/>
  <c r="I2814" i="5"/>
  <c r="I2813" i="5"/>
  <c r="I2812" i="5"/>
  <c r="I2811" i="5"/>
  <c r="I2810" i="5"/>
  <c r="I2809" i="5"/>
  <c r="I2808" i="5"/>
  <c r="I2807" i="5"/>
  <c r="I2806" i="5"/>
  <c r="I2805" i="5"/>
  <c r="I2804" i="5"/>
  <c r="I2803" i="5"/>
  <c r="I2802" i="5"/>
  <c r="I2801" i="5"/>
  <c r="I2800" i="5"/>
  <c r="I2799" i="5"/>
  <c r="I2798" i="5"/>
  <c r="I2797" i="5"/>
  <c r="I2796" i="5"/>
  <c r="I2795" i="5"/>
  <c r="I2794" i="5"/>
  <c r="I2793" i="5"/>
  <c r="I2792" i="5"/>
  <c r="I2791" i="5"/>
  <c r="I2790" i="5"/>
  <c r="I2789" i="5"/>
  <c r="I2788" i="5"/>
  <c r="I2787" i="5"/>
  <c r="I2786" i="5"/>
  <c r="I2785" i="5"/>
  <c r="I2784" i="5"/>
  <c r="I2783" i="5"/>
  <c r="I2782" i="5"/>
  <c r="I2781" i="5"/>
  <c r="I2780" i="5"/>
  <c r="I2779" i="5"/>
  <c r="I2778" i="5"/>
  <c r="I2777" i="5"/>
  <c r="I2776" i="5"/>
  <c r="I2775" i="5"/>
  <c r="I2774" i="5"/>
  <c r="I2773" i="5"/>
  <c r="I2772" i="5"/>
  <c r="I2771" i="5"/>
  <c r="I2770" i="5"/>
  <c r="I2769" i="5"/>
  <c r="I2768" i="5"/>
  <c r="I2767" i="5"/>
  <c r="I2766" i="5"/>
  <c r="I2765" i="5"/>
  <c r="I2764" i="5"/>
  <c r="I2763" i="5"/>
  <c r="I2762" i="5"/>
  <c r="I2761" i="5"/>
  <c r="I2760" i="5"/>
  <c r="I2759" i="5"/>
  <c r="I2758" i="5"/>
  <c r="I2757" i="5"/>
  <c r="I2756" i="5"/>
  <c r="I2755" i="5"/>
  <c r="I2754" i="5"/>
  <c r="I2753" i="5"/>
  <c r="I2752" i="5"/>
  <c r="I2751" i="5"/>
  <c r="I2750" i="5"/>
  <c r="I2749" i="5"/>
  <c r="I2748" i="5"/>
  <c r="I2747" i="5"/>
  <c r="I2746" i="5"/>
  <c r="I2745" i="5"/>
  <c r="I2744" i="5"/>
  <c r="I2743" i="5"/>
  <c r="I2742" i="5"/>
  <c r="I2741" i="5"/>
  <c r="I2740" i="5"/>
  <c r="I2739" i="5"/>
  <c r="I2738" i="5"/>
  <c r="I2737" i="5"/>
  <c r="I2736" i="5"/>
  <c r="I2735" i="5"/>
  <c r="I2734" i="5"/>
  <c r="I2733" i="5"/>
  <c r="I2732" i="5"/>
  <c r="I2731" i="5"/>
  <c r="I2730" i="5"/>
  <c r="I2729" i="5"/>
  <c r="I2728" i="5"/>
  <c r="I2727" i="5"/>
  <c r="I2726" i="5"/>
  <c r="I2725" i="5"/>
  <c r="I2724" i="5"/>
  <c r="I2723" i="5"/>
  <c r="I2722" i="5"/>
  <c r="I2721" i="5"/>
  <c r="I2720" i="5"/>
  <c r="I2719" i="5"/>
  <c r="I2718" i="5"/>
  <c r="I2717" i="5"/>
  <c r="I2716" i="5"/>
  <c r="I2715" i="5"/>
  <c r="I2714" i="5"/>
  <c r="I2713" i="5"/>
  <c r="I2712" i="5"/>
  <c r="I2711" i="5"/>
  <c r="I2710" i="5"/>
  <c r="I2709" i="5"/>
  <c r="I2708" i="5"/>
  <c r="I2707" i="5"/>
  <c r="I2706" i="5"/>
  <c r="I2705" i="5"/>
  <c r="I2704" i="5"/>
  <c r="I2703" i="5"/>
  <c r="I2702" i="5"/>
  <c r="I2701" i="5"/>
  <c r="I2700" i="5"/>
  <c r="I2699" i="5"/>
  <c r="I2698" i="5"/>
  <c r="I2697" i="5"/>
  <c r="I2696" i="5"/>
  <c r="I2695" i="5"/>
  <c r="I2694" i="5"/>
  <c r="I2693" i="5"/>
  <c r="I2692" i="5"/>
  <c r="I2691" i="5"/>
  <c r="I2690" i="5"/>
  <c r="I2689" i="5"/>
  <c r="I2688" i="5"/>
  <c r="I2687" i="5"/>
  <c r="I2686" i="5"/>
  <c r="I2685" i="5"/>
  <c r="I2684" i="5"/>
  <c r="I2683" i="5"/>
  <c r="I2682" i="5"/>
  <c r="I2681" i="5"/>
  <c r="I2680" i="5"/>
  <c r="I2679" i="5"/>
  <c r="I2678" i="5"/>
  <c r="I2677" i="5"/>
  <c r="I2676" i="5"/>
  <c r="I2675" i="5"/>
  <c r="I2674" i="5"/>
  <c r="I2673" i="5"/>
  <c r="I2672" i="5"/>
  <c r="I2671" i="5"/>
  <c r="I2670" i="5"/>
  <c r="I2669" i="5"/>
  <c r="I2668" i="5"/>
  <c r="I2667" i="5"/>
  <c r="I2666" i="5"/>
  <c r="I2665" i="5"/>
  <c r="I2664" i="5"/>
  <c r="I2663" i="5"/>
  <c r="I2662" i="5"/>
  <c r="I2661" i="5"/>
  <c r="I2660" i="5"/>
  <c r="I2659" i="5"/>
  <c r="I2658" i="5"/>
  <c r="I2657" i="5"/>
  <c r="I2656" i="5"/>
  <c r="I2655" i="5"/>
  <c r="I2654" i="5"/>
  <c r="I2653" i="5"/>
  <c r="I2652" i="5"/>
  <c r="I2651" i="5"/>
  <c r="I2650" i="5"/>
  <c r="I2649" i="5"/>
  <c r="I2648" i="5"/>
  <c r="I2647" i="5"/>
  <c r="I2646" i="5"/>
  <c r="I2645" i="5"/>
  <c r="I2644" i="5"/>
  <c r="I2643" i="5"/>
  <c r="I2642" i="5"/>
  <c r="I2641" i="5"/>
  <c r="I2640" i="5"/>
  <c r="I2639" i="5"/>
  <c r="I2638" i="5"/>
  <c r="I2637" i="5"/>
  <c r="I2636" i="5"/>
  <c r="I2635" i="5"/>
  <c r="I2634" i="5"/>
  <c r="I2633" i="5"/>
  <c r="I2632" i="5"/>
  <c r="I2631" i="5"/>
  <c r="I2630" i="5"/>
  <c r="I2629" i="5"/>
  <c r="I2628" i="5"/>
  <c r="I2627" i="5"/>
  <c r="I2626" i="5"/>
  <c r="I2625" i="5"/>
  <c r="I2624" i="5"/>
  <c r="I2623" i="5"/>
  <c r="I2622" i="5"/>
  <c r="I2621" i="5"/>
  <c r="I2620" i="5"/>
  <c r="I2619" i="5"/>
  <c r="I2618" i="5"/>
  <c r="I2617" i="5"/>
  <c r="I2616" i="5"/>
  <c r="I2615" i="5"/>
  <c r="I2614" i="5"/>
  <c r="I2613" i="5"/>
  <c r="I2612" i="5"/>
  <c r="I2611" i="5"/>
  <c r="I2610" i="5"/>
  <c r="I2609" i="5"/>
  <c r="I2608" i="5"/>
  <c r="I2607" i="5"/>
  <c r="I2606" i="5"/>
  <c r="I2605" i="5"/>
  <c r="I2604" i="5"/>
  <c r="I2603" i="5"/>
  <c r="I2602" i="5"/>
  <c r="I2601" i="5"/>
  <c r="I2600" i="5"/>
  <c r="I2599" i="5"/>
  <c r="I2598" i="5"/>
  <c r="I2597" i="5"/>
  <c r="I2596" i="5"/>
  <c r="I2595" i="5"/>
  <c r="I2594" i="5"/>
  <c r="I2593" i="5"/>
  <c r="I2592" i="5"/>
  <c r="I2591" i="5"/>
  <c r="I2590" i="5"/>
  <c r="I2589" i="5"/>
  <c r="I2588" i="5"/>
  <c r="I2587" i="5"/>
  <c r="I2586" i="5"/>
  <c r="I2585" i="5"/>
  <c r="I2584" i="5"/>
  <c r="I2583" i="5"/>
  <c r="I2582" i="5"/>
  <c r="I2581" i="5"/>
  <c r="I2580" i="5"/>
  <c r="I2579" i="5"/>
  <c r="I2578" i="5"/>
  <c r="I2577" i="5"/>
  <c r="I2576" i="5"/>
  <c r="I2575" i="5"/>
  <c r="I2574" i="5"/>
  <c r="I2573" i="5"/>
  <c r="I2572" i="5"/>
  <c r="I2571" i="5"/>
  <c r="I2570" i="5"/>
  <c r="I2569" i="5"/>
  <c r="I2568" i="5"/>
  <c r="I2567" i="5"/>
  <c r="I2566" i="5"/>
  <c r="I2565" i="5"/>
  <c r="I2564" i="5"/>
  <c r="I2563" i="5"/>
  <c r="I2562" i="5"/>
  <c r="I2561" i="5"/>
  <c r="I2560" i="5"/>
  <c r="I2559" i="5"/>
  <c r="I2558" i="5"/>
  <c r="I2557" i="5"/>
  <c r="I2556" i="5"/>
  <c r="I2555" i="5"/>
  <c r="I2554" i="5"/>
  <c r="I2553" i="5"/>
  <c r="I2552" i="5"/>
  <c r="I2551" i="5"/>
  <c r="I2550" i="5"/>
  <c r="I2549" i="5"/>
  <c r="I2548" i="5"/>
  <c r="I2547" i="5"/>
  <c r="I2546" i="5"/>
  <c r="I2545" i="5"/>
  <c r="I2544" i="5"/>
  <c r="I2543" i="5"/>
  <c r="I2542" i="5"/>
  <c r="I2541" i="5"/>
  <c r="I2540" i="5"/>
  <c r="I2539" i="5"/>
  <c r="I2538" i="5"/>
  <c r="I2537" i="5"/>
  <c r="I2536" i="5"/>
  <c r="I2535" i="5"/>
  <c r="I2534" i="5"/>
  <c r="I2533" i="5"/>
  <c r="I2532" i="5"/>
  <c r="I2531" i="5"/>
  <c r="I2530" i="5"/>
  <c r="I2529" i="5"/>
  <c r="I2528" i="5"/>
  <c r="I2527" i="5"/>
  <c r="I2526" i="5"/>
  <c r="I2525" i="5"/>
  <c r="I2524" i="5"/>
  <c r="I2523" i="5"/>
  <c r="I2522" i="5"/>
  <c r="I2521" i="5"/>
  <c r="I2520" i="5"/>
  <c r="I2519" i="5"/>
  <c r="I2518" i="5"/>
  <c r="I2517" i="5"/>
  <c r="I2516" i="5"/>
  <c r="I2515" i="5"/>
  <c r="I2514" i="5"/>
  <c r="I2513" i="5"/>
  <c r="I2512" i="5"/>
  <c r="I2511" i="5"/>
  <c r="I2510" i="5"/>
  <c r="I2509" i="5"/>
  <c r="I2508" i="5"/>
  <c r="I2507" i="5"/>
  <c r="I2506" i="5"/>
  <c r="I2505" i="5"/>
  <c r="I2504" i="5"/>
  <c r="I2503" i="5"/>
  <c r="I2502" i="5"/>
  <c r="I2501" i="5"/>
  <c r="I2500" i="5"/>
  <c r="I2499" i="5"/>
  <c r="I2498" i="5"/>
  <c r="I2497" i="5"/>
  <c r="I2496" i="5"/>
  <c r="I2495" i="5"/>
  <c r="I2494" i="5"/>
  <c r="I2493" i="5"/>
  <c r="I2492" i="5"/>
  <c r="I2491" i="5"/>
  <c r="I2490" i="5"/>
  <c r="I2489" i="5"/>
  <c r="I2488" i="5"/>
  <c r="I2487" i="5"/>
  <c r="I2486" i="5"/>
  <c r="I2485" i="5"/>
  <c r="I2484" i="5"/>
  <c r="I2483" i="5"/>
  <c r="I2482" i="5"/>
  <c r="I2481" i="5"/>
  <c r="I2480" i="5"/>
  <c r="I2479" i="5"/>
  <c r="I2478" i="5"/>
  <c r="I2477" i="5"/>
  <c r="I2476" i="5"/>
  <c r="I2475" i="5"/>
  <c r="I2474" i="5"/>
  <c r="I2473" i="5"/>
  <c r="I2472" i="5"/>
  <c r="I2471" i="5"/>
  <c r="I2470" i="5"/>
  <c r="I2469" i="5"/>
  <c r="I2468" i="5"/>
  <c r="I2467" i="5"/>
  <c r="I2466" i="5"/>
  <c r="I2465" i="5"/>
  <c r="I2464" i="5"/>
  <c r="I2463" i="5"/>
  <c r="I2462" i="5"/>
  <c r="I2461" i="5"/>
  <c r="I2460" i="5"/>
  <c r="I2459" i="5"/>
  <c r="I2458" i="5"/>
  <c r="I2457" i="5"/>
  <c r="I2456" i="5"/>
  <c r="I2455" i="5"/>
  <c r="I2454" i="5"/>
  <c r="I2453" i="5"/>
  <c r="I2452" i="5"/>
  <c r="I2451" i="5"/>
  <c r="I2450" i="5"/>
  <c r="I2449" i="5"/>
  <c r="I2448" i="5"/>
  <c r="I2447" i="5"/>
  <c r="I2446" i="5"/>
  <c r="I2445" i="5"/>
  <c r="I2444" i="5"/>
  <c r="I2443" i="5"/>
  <c r="I2442" i="5"/>
  <c r="I2441" i="5"/>
  <c r="I2440" i="5"/>
  <c r="I2439" i="5"/>
  <c r="I2438" i="5"/>
  <c r="I2437" i="5"/>
  <c r="I2436" i="5"/>
  <c r="I2435" i="5"/>
  <c r="I2434" i="5"/>
  <c r="I2433" i="5"/>
  <c r="I2432" i="5"/>
  <c r="I2431" i="5"/>
  <c r="I2430" i="5"/>
  <c r="I2429" i="5"/>
  <c r="I2428" i="5"/>
  <c r="I2427" i="5"/>
  <c r="I2426" i="5"/>
  <c r="I2425" i="5"/>
  <c r="I2424" i="5"/>
  <c r="I2423" i="5"/>
  <c r="I2422" i="5"/>
  <c r="I2421" i="5"/>
  <c r="I2420" i="5"/>
  <c r="I2419" i="5"/>
  <c r="I2418" i="5"/>
  <c r="I2417" i="5"/>
  <c r="I2416" i="5"/>
  <c r="I2415" i="5"/>
  <c r="I2414" i="5"/>
  <c r="I2413" i="5"/>
  <c r="I2412" i="5"/>
  <c r="I2411" i="5"/>
  <c r="I2410" i="5"/>
  <c r="I2409" i="5"/>
  <c r="I2408" i="5"/>
  <c r="I2407" i="5"/>
  <c r="I2406" i="5"/>
  <c r="I2405" i="5"/>
  <c r="I2404" i="5"/>
  <c r="I2403" i="5"/>
  <c r="I2402" i="5"/>
  <c r="I2401" i="5"/>
  <c r="I2400" i="5"/>
  <c r="I2399" i="5"/>
  <c r="I2398" i="5"/>
  <c r="I2397" i="5"/>
  <c r="I2396" i="5"/>
  <c r="I2395" i="5"/>
  <c r="I2394" i="5"/>
  <c r="I2393" i="5"/>
  <c r="I2392" i="5"/>
  <c r="I2391" i="5"/>
  <c r="I2390" i="5"/>
  <c r="I2389" i="5"/>
  <c r="I2388" i="5"/>
  <c r="I2387" i="5"/>
  <c r="I2386" i="5"/>
  <c r="I2385" i="5"/>
  <c r="I2384" i="5"/>
  <c r="I2383" i="5"/>
  <c r="I2382" i="5"/>
  <c r="I2381" i="5"/>
  <c r="I2380" i="5"/>
  <c r="I2379" i="5"/>
  <c r="I2378" i="5"/>
  <c r="I2377" i="5"/>
  <c r="I2376" i="5"/>
  <c r="I2375" i="5"/>
  <c r="I2374" i="5"/>
  <c r="I2373" i="5"/>
  <c r="I2372" i="5"/>
  <c r="I2371" i="5"/>
  <c r="I2370" i="5"/>
  <c r="I2369" i="5"/>
  <c r="I2368" i="5"/>
  <c r="I2367" i="5"/>
  <c r="I2366" i="5"/>
  <c r="I2365" i="5"/>
  <c r="I2364" i="5"/>
  <c r="I2363" i="5"/>
  <c r="I2362" i="5"/>
  <c r="I2361" i="5"/>
  <c r="I2360" i="5"/>
  <c r="I2359" i="5"/>
  <c r="I2358" i="5"/>
  <c r="I2357" i="5"/>
  <c r="I2356" i="5"/>
  <c r="I2355" i="5"/>
  <c r="I2354" i="5"/>
  <c r="I2353" i="5"/>
  <c r="I2352" i="5"/>
  <c r="I2351" i="5"/>
  <c r="I2350" i="5"/>
  <c r="I2349" i="5"/>
  <c r="I2348" i="5"/>
  <c r="I2347" i="5"/>
  <c r="I2346" i="5"/>
  <c r="I2345" i="5"/>
  <c r="I2344" i="5"/>
  <c r="I2343" i="5"/>
  <c r="I2342" i="5"/>
  <c r="I2341" i="5"/>
  <c r="I2340" i="5"/>
  <c r="I2339" i="5"/>
  <c r="I2338" i="5"/>
  <c r="I2337" i="5"/>
  <c r="I2336" i="5"/>
  <c r="I2335" i="5"/>
  <c r="I2334" i="5"/>
  <c r="I2333" i="5"/>
  <c r="I2332" i="5"/>
  <c r="I2331" i="5"/>
  <c r="I2330" i="5"/>
  <c r="I2329" i="5"/>
  <c r="I2328" i="5"/>
  <c r="I2327" i="5"/>
  <c r="I2326" i="5"/>
  <c r="I2325" i="5"/>
  <c r="I2324" i="5"/>
  <c r="I2323" i="5"/>
  <c r="I2322" i="5"/>
  <c r="I2321" i="5"/>
  <c r="I2320" i="5"/>
  <c r="I2319" i="5"/>
  <c r="I2318" i="5"/>
  <c r="I2317" i="5"/>
  <c r="I2316" i="5"/>
  <c r="I2315" i="5"/>
  <c r="I2314" i="5"/>
  <c r="I2313" i="5"/>
  <c r="I2312" i="5"/>
  <c r="I2311" i="5"/>
  <c r="I2310" i="5"/>
  <c r="I2309" i="5"/>
  <c r="I2308" i="5"/>
  <c r="I2307" i="5"/>
  <c r="I2306" i="5"/>
  <c r="I2305" i="5"/>
  <c r="I2304" i="5"/>
  <c r="I2303" i="5"/>
  <c r="I2302" i="5"/>
  <c r="I2301" i="5"/>
  <c r="I2300" i="5"/>
  <c r="I2299" i="5"/>
  <c r="I2298" i="5"/>
  <c r="I2297" i="5"/>
  <c r="I2296" i="5"/>
  <c r="I2295" i="5"/>
  <c r="I2294" i="5"/>
  <c r="I2293" i="5"/>
  <c r="I2292" i="5"/>
  <c r="I2291" i="5"/>
  <c r="I2290" i="5"/>
  <c r="I2289" i="5"/>
  <c r="I2288" i="5"/>
  <c r="I2287" i="5"/>
  <c r="I2286" i="5"/>
  <c r="I2285" i="5"/>
  <c r="I2284" i="5"/>
  <c r="I2283" i="5"/>
  <c r="I2282" i="5"/>
  <c r="I2281" i="5"/>
  <c r="I2280" i="5"/>
  <c r="I2279" i="5"/>
  <c r="I2278" i="5"/>
  <c r="I2277" i="5"/>
  <c r="I2276" i="5"/>
  <c r="I2275" i="5"/>
  <c r="I2274" i="5"/>
  <c r="I2273" i="5"/>
  <c r="I2272" i="5"/>
  <c r="I2271" i="5"/>
  <c r="I2270" i="5"/>
  <c r="I2269" i="5"/>
  <c r="I2268" i="5"/>
  <c r="I2267" i="5"/>
  <c r="I2266" i="5"/>
  <c r="I2265" i="5"/>
  <c r="I2264" i="5"/>
  <c r="I2263" i="5"/>
  <c r="I2262" i="5"/>
  <c r="I2261" i="5"/>
  <c r="I2260" i="5"/>
  <c r="I2259" i="5"/>
  <c r="I2258" i="5"/>
  <c r="I2257" i="5"/>
  <c r="I2256" i="5"/>
  <c r="I2255" i="5"/>
  <c r="I2254" i="5"/>
  <c r="I2253" i="5"/>
  <c r="I2252" i="5"/>
  <c r="I2251" i="5"/>
  <c r="I2250" i="5"/>
  <c r="I2249" i="5"/>
  <c r="I2248" i="5"/>
  <c r="I2247" i="5"/>
  <c r="I2246" i="5"/>
  <c r="I2245" i="5"/>
  <c r="I2244" i="5"/>
  <c r="I2243" i="5"/>
  <c r="I2242" i="5"/>
  <c r="I2241" i="5"/>
  <c r="I2240" i="5"/>
  <c r="I2239" i="5"/>
  <c r="I2238" i="5"/>
  <c r="I2237" i="5"/>
  <c r="I2236" i="5"/>
  <c r="I2235" i="5"/>
  <c r="I2234" i="5"/>
  <c r="I2233" i="5"/>
  <c r="I2232" i="5"/>
  <c r="I2231" i="5"/>
  <c r="I2230" i="5"/>
  <c r="I2229" i="5"/>
  <c r="I2228" i="5"/>
  <c r="I2227" i="5"/>
  <c r="I2226" i="5"/>
  <c r="I2225" i="5"/>
  <c r="I2224" i="5"/>
  <c r="I2223" i="5"/>
  <c r="I2222" i="5"/>
  <c r="I2221" i="5"/>
  <c r="I2220" i="5"/>
  <c r="I2219" i="5"/>
  <c r="I2218" i="5"/>
  <c r="I2217" i="5"/>
  <c r="I2216" i="5"/>
  <c r="I2215" i="5"/>
  <c r="I2214" i="5"/>
  <c r="I2213" i="5"/>
  <c r="I2212" i="5"/>
  <c r="I2211" i="5"/>
  <c r="I2210" i="5"/>
  <c r="I2209" i="5"/>
  <c r="I2208" i="5"/>
  <c r="I2207" i="5"/>
  <c r="I2206" i="5"/>
  <c r="I2205" i="5"/>
  <c r="I2204" i="5"/>
  <c r="I2203" i="5"/>
  <c r="I2202" i="5"/>
  <c r="I2201" i="5"/>
  <c r="I2200" i="5"/>
  <c r="I2199" i="5"/>
  <c r="I2198" i="5"/>
  <c r="I2197" i="5"/>
  <c r="I2196" i="5"/>
  <c r="I2195" i="5"/>
  <c r="I2194" i="5"/>
  <c r="I2193" i="5"/>
  <c r="I2192" i="5"/>
  <c r="I2191" i="5"/>
  <c r="I2190" i="5"/>
  <c r="I2189" i="5"/>
  <c r="I2188" i="5"/>
  <c r="I2187" i="5"/>
  <c r="I2186" i="5"/>
  <c r="I2185" i="5"/>
  <c r="I2184" i="5"/>
  <c r="I2183" i="5"/>
  <c r="I2182" i="5"/>
  <c r="I2181" i="5"/>
  <c r="I2180" i="5"/>
  <c r="I2179" i="5"/>
  <c r="I2178" i="5"/>
  <c r="I2177" i="5"/>
  <c r="I2176" i="5"/>
  <c r="I2175" i="5"/>
  <c r="I2174" i="5"/>
  <c r="I2173" i="5"/>
  <c r="I2172" i="5"/>
  <c r="I2171" i="5"/>
  <c r="I2170" i="5"/>
  <c r="I2169" i="5"/>
  <c r="I2168" i="5"/>
  <c r="I2167" i="5"/>
  <c r="I2166" i="5"/>
  <c r="I2165" i="5"/>
  <c r="I2164" i="5"/>
  <c r="I2163" i="5"/>
  <c r="I2162" i="5"/>
  <c r="I2161" i="5"/>
  <c r="I2160" i="5"/>
  <c r="I2159" i="5"/>
  <c r="I2158" i="5"/>
  <c r="I2157" i="5"/>
  <c r="I2156" i="5"/>
  <c r="I2155" i="5"/>
  <c r="I2154" i="5"/>
  <c r="I2153" i="5"/>
  <c r="I2152" i="5"/>
  <c r="I2151" i="5"/>
  <c r="I2150" i="5"/>
  <c r="I2149" i="5"/>
  <c r="I2148" i="5"/>
  <c r="I2147" i="5"/>
  <c r="I2146" i="5"/>
  <c r="I2145" i="5"/>
  <c r="I2144" i="5"/>
  <c r="I2143" i="5"/>
  <c r="I2142" i="5"/>
  <c r="I2141" i="5"/>
  <c r="I2140" i="5"/>
  <c r="I2139" i="5"/>
  <c r="I2138" i="5"/>
  <c r="I2137" i="5"/>
  <c r="I2136" i="5"/>
  <c r="I2135" i="5"/>
  <c r="I2134" i="5"/>
  <c r="I2133" i="5"/>
  <c r="I2132" i="5"/>
  <c r="I2131" i="5"/>
  <c r="I2130" i="5"/>
  <c r="I2129" i="5"/>
  <c r="I2128" i="5"/>
  <c r="I2127" i="5"/>
  <c r="I2126" i="5"/>
  <c r="I2125" i="5"/>
  <c r="I2124" i="5"/>
  <c r="I2123" i="5"/>
  <c r="I2122" i="5"/>
  <c r="I2121" i="5"/>
  <c r="I2120" i="5"/>
  <c r="I2119" i="5"/>
  <c r="I2118" i="5"/>
  <c r="I2117" i="5"/>
  <c r="I2116" i="5"/>
  <c r="I2115" i="5"/>
  <c r="I2114" i="5"/>
  <c r="I2113" i="5"/>
  <c r="I2112" i="5"/>
  <c r="I2111" i="5"/>
  <c r="I2110" i="5"/>
  <c r="I2109" i="5"/>
  <c r="I2108" i="5"/>
  <c r="I2107" i="5"/>
  <c r="I2106" i="5"/>
  <c r="I2105" i="5"/>
  <c r="I2104" i="5"/>
  <c r="I2103" i="5"/>
  <c r="I2102" i="5"/>
  <c r="I2101" i="5"/>
  <c r="I2100" i="5"/>
  <c r="I2099" i="5"/>
  <c r="I2098" i="5"/>
  <c r="I2097" i="5"/>
  <c r="I2096" i="5"/>
  <c r="I2095" i="5"/>
  <c r="I2094" i="5"/>
  <c r="I2093" i="5"/>
  <c r="I2092" i="5"/>
  <c r="I2091" i="5"/>
  <c r="I2090" i="5"/>
  <c r="I2089" i="5"/>
  <c r="I2088" i="5"/>
  <c r="I2087" i="5"/>
  <c r="I2086" i="5"/>
  <c r="I2085" i="5"/>
  <c r="I2084" i="5"/>
  <c r="I2083" i="5"/>
  <c r="I2082" i="5"/>
  <c r="I2081" i="5"/>
  <c r="I2080" i="5"/>
  <c r="I2079" i="5"/>
  <c r="I2078" i="5"/>
  <c r="I2077" i="5"/>
  <c r="I2076" i="5"/>
  <c r="I2075" i="5"/>
  <c r="I2074" i="5"/>
  <c r="I2073" i="5"/>
  <c r="I2072" i="5"/>
  <c r="I2071" i="5"/>
  <c r="I2070" i="5"/>
  <c r="I2069" i="5"/>
  <c r="I2068" i="5"/>
  <c r="I2067" i="5"/>
  <c r="I2066" i="5"/>
  <c r="I2065" i="5"/>
  <c r="I2064" i="5"/>
  <c r="I2063" i="5"/>
  <c r="I2062" i="5"/>
  <c r="I2061" i="5"/>
  <c r="I2060" i="5"/>
  <c r="I2059" i="5"/>
  <c r="I2058" i="5"/>
  <c r="I2057" i="5"/>
  <c r="I2056" i="5"/>
  <c r="I2055" i="5"/>
  <c r="I2054" i="5"/>
  <c r="I2053" i="5"/>
  <c r="I2052" i="5"/>
  <c r="I2051" i="5"/>
  <c r="I2050" i="5"/>
  <c r="I2049" i="5"/>
  <c r="I2048" i="5"/>
  <c r="I2047" i="5"/>
  <c r="I2046" i="5"/>
  <c r="I2045" i="5"/>
  <c r="I2044" i="5"/>
  <c r="I2043" i="5"/>
  <c r="I2042" i="5"/>
  <c r="I2041" i="5"/>
  <c r="I2040" i="5"/>
  <c r="I2039" i="5"/>
  <c r="I2038" i="5"/>
  <c r="I2037" i="5"/>
  <c r="I2036" i="5"/>
  <c r="I2035" i="5"/>
  <c r="I2034" i="5"/>
  <c r="I2033" i="5"/>
  <c r="I2032" i="5"/>
  <c r="I2031" i="5"/>
  <c r="I2030" i="5"/>
  <c r="I2029" i="5"/>
  <c r="I2028" i="5"/>
  <c r="I2027" i="5"/>
  <c r="I2026" i="5"/>
  <c r="I2025" i="5"/>
  <c r="I2024" i="5"/>
  <c r="I2023" i="5"/>
  <c r="I2022" i="5"/>
  <c r="I2021" i="5"/>
  <c r="I2020" i="5"/>
  <c r="I2019" i="5"/>
  <c r="I2018" i="5"/>
  <c r="I2017" i="5"/>
  <c r="I2016" i="5"/>
  <c r="I2015" i="5"/>
  <c r="I2014" i="5"/>
  <c r="I2013" i="5"/>
  <c r="I2012" i="5"/>
  <c r="I2011" i="5"/>
  <c r="I2010" i="5"/>
  <c r="I2009" i="5"/>
  <c r="I2008" i="5"/>
  <c r="I2007" i="5"/>
  <c r="I2006" i="5"/>
  <c r="I2005" i="5"/>
  <c r="I2004" i="5"/>
  <c r="I2003" i="5"/>
  <c r="I2002" i="5"/>
  <c r="I2001" i="5"/>
  <c r="I2000" i="5"/>
  <c r="I1999" i="5"/>
  <c r="I1998" i="5"/>
  <c r="I1997" i="5"/>
  <c r="I1996" i="5"/>
  <c r="I1995" i="5"/>
  <c r="I1994" i="5"/>
  <c r="I1993" i="5"/>
  <c r="I1992" i="5"/>
  <c r="I1991" i="5"/>
  <c r="I1990" i="5"/>
  <c r="I1989" i="5"/>
  <c r="I1988" i="5"/>
  <c r="I1987" i="5"/>
  <c r="I1986" i="5"/>
  <c r="I1985" i="5"/>
  <c r="I1984" i="5"/>
  <c r="I1983" i="5"/>
  <c r="I1982" i="5"/>
  <c r="I1981" i="5"/>
  <c r="I1980" i="5"/>
  <c r="I1979" i="5"/>
  <c r="I1978" i="5"/>
  <c r="I1977" i="5"/>
  <c r="I1976" i="5"/>
  <c r="I1975" i="5"/>
  <c r="I1974" i="5"/>
  <c r="I1973" i="5"/>
  <c r="I1972" i="5"/>
  <c r="I1971" i="5"/>
  <c r="I1970" i="5"/>
  <c r="I1969" i="5"/>
  <c r="I1968" i="5"/>
  <c r="I1967" i="5"/>
  <c r="I1966" i="5"/>
  <c r="I1965" i="5"/>
  <c r="I1964" i="5"/>
  <c r="I1963" i="5"/>
  <c r="I1962" i="5"/>
  <c r="I1961" i="5"/>
  <c r="I1960" i="5"/>
  <c r="I1959" i="5"/>
  <c r="I1958" i="5"/>
  <c r="I1957" i="5"/>
  <c r="I1956" i="5"/>
  <c r="I1955" i="5"/>
  <c r="I1954" i="5"/>
  <c r="I1953" i="5"/>
  <c r="I1952" i="5"/>
  <c r="I1951" i="5"/>
  <c r="I1950" i="5"/>
  <c r="I1949" i="5"/>
  <c r="I1948" i="5"/>
  <c r="I1947" i="5"/>
  <c r="I1946" i="5"/>
  <c r="I1945" i="5"/>
  <c r="I1944" i="5"/>
  <c r="I1943" i="5"/>
  <c r="I1942" i="5"/>
  <c r="I1941" i="5"/>
  <c r="I1940" i="5"/>
  <c r="I1939" i="5"/>
  <c r="I1938" i="5"/>
  <c r="I1937" i="5"/>
  <c r="I1936" i="5"/>
  <c r="I1935" i="5"/>
  <c r="I1934" i="5"/>
  <c r="I1933" i="5"/>
  <c r="I1932" i="5"/>
  <c r="I1931" i="5"/>
  <c r="I1930" i="5"/>
  <c r="I1929" i="5"/>
  <c r="I1928" i="5"/>
  <c r="I1927" i="5"/>
  <c r="I1926" i="5"/>
  <c r="I1925" i="5"/>
  <c r="I1924" i="5"/>
  <c r="I1923" i="5"/>
  <c r="I1922" i="5"/>
  <c r="I1921" i="5"/>
  <c r="I1920" i="5"/>
  <c r="I1919" i="5"/>
  <c r="I1918" i="5"/>
  <c r="I1917" i="5"/>
  <c r="I1916" i="5"/>
  <c r="I1915" i="5"/>
  <c r="I1914" i="5"/>
  <c r="I1913" i="5"/>
  <c r="I1912" i="5"/>
  <c r="I1911" i="5"/>
  <c r="I1910" i="5"/>
  <c r="I1909" i="5"/>
  <c r="I1908" i="5"/>
  <c r="I1907" i="5"/>
  <c r="I1906" i="5"/>
  <c r="I1905" i="5"/>
  <c r="I1904" i="5"/>
  <c r="I1903" i="5"/>
  <c r="I1902" i="5"/>
  <c r="I1901" i="5"/>
  <c r="I1900" i="5"/>
  <c r="I1899" i="5"/>
  <c r="I1898" i="5"/>
  <c r="I1897" i="5"/>
  <c r="I1896" i="5"/>
  <c r="I1895" i="5"/>
  <c r="I1894" i="5"/>
  <c r="I1893" i="5"/>
  <c r="I1892" i="5"/>
  <c r="I1891" i="5"/>
  <c r="I1890" i="5"/>
  <c r="I1889" i="5"/>
  <c r="I1888" i="5"/>
  <c r="I1887" i="5"/>
  <c r="I1886" i="5"/>
  <c r="I1885" i="5"/>
  <c r="I1884" i="5"/>
  <c r="I1883" i="5"/>
  <c r="I1882" i="5"/>
  <c r="I1881" i="5"/>
  <c r="I1880" i="5"/>
  <c r="I1879" i="5"/>
  <c r="I1878" i="5"/>
  <c r="I1877" i="5"/>
  <c r="I1876" i="5"/>
  <c r="I1875" i="5"/>
  <c r="I1874" i="5"/>
  <c r="I1873" i="5"/>
  <c r="I1872" i="5"/>
  <c r="I1871" i="5"/>
  <c r="I1870" i="5"/>
  <c r="I1869" i="5"/>
  <c r="I1868" i="5"/>
  <c r="I1867" i="5"/>
  <c r="I1866" i="5"/>
  <c r="I1865" i="5"/>
  <c r="I1864" i="5"/>
  <c r="I1863" i="5"/>
  <c r="I1862" i="5"/>
  <c r="I1861" i="5"/>
  <c r="I1860" i="5"/>
  <c r="I1859" i="5"/>
  <c r="I1858" i="5"/>
  <c r="I1857" i="5"/>
  <c r="I1856" i="5"/>
  <c r="I1855" i="5"/>
  <c r="I1854" i="5"/>
  <c r="I1853" i="5"/>
  <c r="I1852" i="5"/>
  <c r="I1851" i="5"/>
  <c r="I1850" i="5"/>
  <c r="I1849" i="5"/>
  <c r="I1848" i="5"/>
  <c r="I1847" i="5"/>
  <c r="I1846" i="5"/>
  <c r="I1845" i="5"/>
  <c r="I1844" i="5"/>
  <c r="I1843" i="5"/>
  <c r="I1842" i="5"/>
  <c r="I1841" i="5"/>
  <c r="I1840" i="5"/>
  <c r="I1839" i="5"/>
  <c r="I1838" i="5"/>
  <c r="I1837" i="5"/>
  <c r="I1836" i="5"/>
  <c r="I1835" i="5"/>
  <c r="I1834" i="5"/>
  <c r="I1833" i="5"/>
  <c r="I1832" i="5"/>
  <c r="I1831" i="5"/>
  <c r="I1830" i="5"/>
  <c r="I1829" i="5"/>
  <c r="I1828" i="5"/>
  <c r="I1827" i="5"/>
  <c r="I1826" i="5"/>
  <c r="I1825" i="5"/>
  <c r="I1824" i="5"/>
  <c r="I1823" i="5"/>
  <c r="I1822" i="5"/>
  <c r="I1821" i="5"/>
  <c r="I1820" i="5"/>
  <c r="I1819" i="5"/>
  <c r="I1818" i="5"/>
  <c r="I1817" i="5"/>
  <c r="I1816" i="5"/>
  <c r="I1815" i="5"/>
  <c r="I1814" i="5"/>
  <c r="I1813" i="5"/>
  <c r="I1812" i="5"/>
  <c r="I1811" i="5"/>
  <c r="I1810" i="5"/>
  <c r="I1809" i="5"/>
  <c r="I1808" i="5"/>
  <c r="I1807" i="5"/>
  <c r="I1806" i="5"/>
  <c r="I1805" i="5"/>
  <c r="I1804" i="5"/>
  <c r="I1803" i="5"/>
  <c r="I1802" i="5"/>
  <c r="I1801" i="5"/>
  <c r="I1800" i="5"/>
  <c r="I1799" i="5"/>
  <c r="I1798" i="5"/>
  <c r="I1797" i="5"/>
  <c r="I1796" i="5"/>
  <c r="I1795" i="5"/>
  <c r="I1794" i="5"/>
  <c r="I1793" i="5"/>
  <c r="I1792" i="5"/>
  <c r="I1791" i="5"/>
  <c r="I1790" i="5"/>
  <c r="I1789" i="5"/>
  <c r="I1788" i="5"/>
  <c r="I1787" i="5"/>
  <c r="I1786" i="5"/>
  <c r="I1785" i="5"/>
  <c r="I1784" i="5"/>
  <c r="I1783" i="5"/>
  <c r="I1782" i="5"/>
  <c r="I1781" i="5"/>
  <c r="I1780" i="5"/>
  <c r="I1779" i="5"/>
  <c r="I1778" i="5"/>
  <c r="I1777" i="5"/>
  <c r="I1776" i="5"/>
  <c r="I1775" i="5"/>
  <c r="I1774" i="5"/>
  <c r="I1773" i="5"/>
  <c r="I1772" i="5"/>
  <c r="I1771" i="5"/>
  <c r="I1770" i="5"/>
  <c r="I1769" i="5"/>
  <c r="I1768" i="5"/>
  <c r="I1767" i="5"/>
  <c r="I1766" i="5"/>
  <c r="I1765" i="5"/>
  <c r="I1764" i="5"/>
  <c r="I1763" i="5"/>
  <c r="I1762" i="5"/>
  <c r="I1761" i="5"/>
  <c r="I1760" i="5"/>
  <c r="I1759" i="5"/>
  <c r="I1758" i="5"/>
  <c r="I1757" i="5"/>
  <c r="I1756" i="5"/>
  <c r="I1755" i="5"/>
  <c r="I1754" i="5"/>
  <c r="I1753" i="5"/>
  <c r="I1752" i="5"/>
  <c r="I1751" i="5"/>
  <c r="I1750" i="5"/>
  <c r="I1749" i="5"/>
  <c r="I1748" i="5"/>
  <c r="I1747" i="5"/>
  <c r="I1746" i="5"/>
  <c r="I1745" i="5"/>
  <c r="I1744" i="5"/>
  <c r="I1743" i="5"/>
  <c r="I1742" i="5"/>
  <c r="I1741" i="5"/>
  <c r="I1740" i="5"/>
  <c r="I1739" i="5"/>
  <c r="I1738" i="5"/>
  <c r="I1737" i="5"/>
  <c r="I1736" i="5"/>
  <c r="I1735" i="5"/>
  <c r="I1734" i="5"/>
  <c r="I1733" i="5"/>
  <c r="I1732" i="5"/>
  <c r="I1731" i="5"/>
  <c r="I1730" i="5"/>
  <c r="I1729" i="5"/>
  <c r="I1728" i="5"/>
  <c r="I1727" i="5"/>
  <c r="I1726" i="5"/>
  <c r="I1725" i="5"/>
  <c r="I1724" i="5"/>
  <c r="I1723" i="5"/>
  <c r="I1722" i="5"/>
  <c r="I1721" i="5"/>
  <c r="I1720" i="5"/>
  <c r="I1719" i="5"/>
  <c r="I1718" i="5"/>
  <c r="I1717" i="5"/>
  <c r="I1716" i="5"/>
  <c r="I1715" i="5"/>
  <c r="I1714" i="5"/>
  <c r="I1713" i="5"/>
  <c r="I1712" i="5"/>
  <c r="I1711" i="5"/>
  <c r="I1710" i="5"/>
  <c r="I1709" i="5"/>
  <c r="I1708" i="5"/>
  <c r="I1707" i="5"/>
  <c r="I1706" i="5"/>
  <c r="I1705" i="5"/>
  <c r="I1704" i="5"/>
  <c r="I1703" i="5"/>
  <c r="I1702" i="5"/>
  <c r="I1701" i="5"/>
  <c r="I1700" i="5"/>
  <c r="I1699" i="5"/>
  <c r="I1698" i="5"/>
  <c r="I1697" i="5"/>
  <c r="I1696" i="5"/>
  <c r="I1695" i="5"/>
  <c r="I1694" i="5"/>
  <c r="I1693" i="5"/>
  <c r="I1692" i="5"/>
  <c r="I1691" i="5"/>
  <c r="I1690" i="5"/>
  <c r="I1689" i="5"/>
  <c r="I1688" i="5"/>
  <c r="I1687" i="5"/>
  <c r="I1686" i="5"/>
  <c r="I1685" i="5"/>
  <c r="I1684" i="5"/>
  <c r="I1683" i="5"/>
  <c r="I1682" i="5"/>
  <c r="I1681" i="5"/>
  <c r="I1680" i="5"/>
  <c r="I1679" i="5"/>
  <c r="I1678" i="5"/>
  <c r="I1677" i="5"/>
  <c r="I1676" i="5"/>
  <c r="I1675" i="5"/>
  <c r="I1674" i="5"/>
  <c r="I1673" i="5"/>
  <c r="I1672" i="5"/>
  <c r="I1671" i="5"/>
  <c r="I1670" i="5"/>
  <c r="I1669" i="5"/>
  <c r="I1668" i="5"/>
  <c r="I1667" i="5"/>
  <c r="I1666" i="5"/>
  <c r="I1665" i="5"/>
  <c r="I1664" i="5"/>
  <c r="I1663" i="5"/>
  <c r="I1662" i="5"/>
  <c r="I1661" i="5"/>
  <c r="I1660" i="5"/>
  <c r="I1659" i="5"/>
  <c r="I1658" i="5"/>
  <c r="I1657" i="5"/>
  <c r="I1656" i="5"/>
  <c r="I1655" i="5"/>
  <c r="I1654" i="5"/>
  <c r="I1653" i="5"/>
  <c r="I1652" i="5"/>
  <c r="I1651" i="5"/>
  <c r="I1650" i="5"/>
  <c r="I1649" i="5"/>
  <c r="I1648" i="5"/>
  <c r="I1647" i="5"/>
  <c r="I1646" i="5"/>
  <c r="I1645" i="5"/>
  <c r="I1644" i="5"/>
  <c r="I1643" i="5"/>
  <c r="I1642" i="5"/>
  <c r="I1641" i="5"/>
  <c r="I1640" i="5"/>
  <c r="I1639" i="5"/>
  <c r="I1638" i="5"/>
  <c r="I1637" i="5"/>
  <c r="I1636" i="5"/>
  <c r="I1635" i="5"/>
  <c r="I1634" i="5"/>
  <c r="I1633" i="5"/>
  <c r="I1632" i="5"/>
  <c r="I1631" i="5"/>
  <c r="I1630" i="5"/>
  <c r="I1629" i="5"/>
  <c r="I1628" i="5"/>
  <c r="I1627" i="5"/>
  <c r="I1626" i="5"/>
  <c r="I1625" i="5"/>
  <c r="I1624" i="5"/>
  <c r="I1623" i="5"/>
  <c r="I1622" i="5"/>
  <c r="I1621" i="5"/>
  <c r="I1620" i="5"/>
  <c r="I1619" i="5"/>
  <c r="I1618" i="5"/>
  <c r="I1617" i="5"/>
  <c r="I1616" i="5"/>
  <c r="I1615" i="5"/>
  <c r="I1614" i="5"/>
  <c r="I1613" i="5"/>
  <c r="I1612" i="5"/>
  <c r="I1611" i="5"/>
  <c r="I1610" i="5"/>
  <c r="I1609" i="5"/>
  <c r="I1608" i="5"/>
  <c r="I1607" i="5"/>
  <c r="I1606" i="5"/>
  <c r="I1605" i="5"/>
  <c r="I1604" i="5"/>
  <c r="I1603" i="5"/>
  <c r="I1602" i="5"/>
  <c r="I1601" i="5"/>
  <c r="I1600" i="5"/>
  <c r="I1599" i="5"/>
  <c r="I1598" i="5"/>
  <c r="I1597" i="5"/>
  <c r="I1596" i="5"/>
  <c r="I1595" i="5"/>
  <c r="I1594" i="5"/>
  <c r="I1593" i="5"/>
  <c r="I1592" i="5"/>
  <c r="I1591" i="5"/>
  <c r="I1590" i="5"/>
  <c r="I1589" i="5"/>
  <c r="I1588" i="5"/>
  <c r="I1587" i="5"/>
  <c r="I1586" i="5"/>
  <c r="I1585" i="5"/>
  <c r="I1584" i="5"/>
  <c r="I1583" i="5"/>
  <c r="I1582" i="5"/>
  <c r="I1581" i="5"/>
  <c r="I1580" i="5"/>
  <c r="I1579" i="5"/>
  <c r="I1578" i="5"/>
  <c r="I1577" i="5"/>
  <c r="I1576" i="5"/>
  <c r="I1575" i="5"/>
  <c r="I1574" i="5"/>
  <c r="I1573" i="5"/>
  <c r="I1572" i="5"/>
  <c r="I1571" i="5"/>
  <c r="I1570" i="5"/>
  <c r="I1569" i="5"/>
  <c r="I1568" i="5"/>
  <c r="I1567" i="5"/>
  <c r="I1566" i="5"/>
  <c r="I1565" i="5"/>
  <c r="I1564" i="5"/>
  <c r="I1563" i="5"/>
  <c r="I1562" i="5"/>
  <c r="I1561" i="5"/>
  <c r="I1560" i="5"/>
  <c r="I1559" i="5"/>
  <c r="I1558" i="5"/>
  <c r="I1557" i="5"/>
  <c r="I1556" i="5"/>
  <c r="I1555" i="5"/>
  <c r="I1554" i="5"/>
  <c r="I1553" i="5"/>
  <c r="I1552" i="5"/>
  <c r="I1551" i="5"/>
  <c r="I1550" i="5"/>
  <c r="I1549" i="5"/>
  <c r="I1548" i="5"/>
  <c r="I1547" i="5"/>
  <c r="I1546" i="5"/>
  <c r="I1545" i="5"/>
  <c r="I1544" i="5"/>
  <c r="I1543" i="5"/>
  <c r="I1542" i="5"/>
  <c r="I1541" i="5"/>
  <c r="I1540" i="5"/>
  <c r="I1539" i="5"/>
  <c r="I1538" i="5"/>
  <c r="I1537" i="5"/>
  <c r="I1536" i="5"/>
  <c r="I1535" i="5"/>
  <c r="I1534" i="5"/>
  <c r="I1533" i="5"/>
  <c r="I1532" i="5"/>
  <c r="I1531" i="5"/>
  <c r="I1530" i="5"/>
  <c r="I1529" i="5"/>
  <c r="I1528" i="5"/>
  <c r="I1527" i="5"/>
  <c r="I1526" i="5"/>
  <c r="I1525" i="5"/>
  <c r="I1524" i="5"/>
  <c r="I1523" i="5"/>
  <c r="I1522" i="5"/>
  <c r="I1521" i="5"/>
  <c r="I1520" i="5"/>
  <c r="I1519" i="5"/>
  <c r="I1518" i="5"/>
  <c r="I1517" i="5"/>
  <c r="I1516" i="5"/>
  <c r="I1515" i="5"/>
  <c r="I1514" i="5"/>
  <c r="I1513" i="5"/>
  <c r="I1512" i="5"/>
  <c r="I1511" i="5"/>
  <c r="I1510" i="5"/>
  <c r="I1509" i="5"/>
  <c r="I1508" i="5"/>
  <c r="I1507" i="5"/>
  <c r="I1506" i="5"/>
  <c r="I1505" i="5"/>
  <c r="I1504" i="5"/>
  <c r="I1503" i="5"/>
  <c r="I1502" i="5"/>
  <c r="I1501" i="5"/>
  <c r="I1500" i="5"/>
  <c r="I1499" i="5"/>
  <c r="I1498" i="5"/>
  <c r="I1497" i="5"/>
  <c r="I1496" i="5"/>
  <c r="I1495" i="5"/>
  <c r="I1494" i="5"/>
  <c r="I1493" i="5"/>
  <c r="I1492" i="5"/>
  <c r="I1491" i="5"/>
  <c r="I1490" i="5"/>
  <c r="I1489" i="5"/>
  <c r="I1488" i="5"/>
  <c r="I1487" i="5"/>
  <c r="I1486" i="5"/>
  <c r="I1485" i="5"/>
  <c r="I1484" i="5"/>
  <c r="I1483" i="5"/>
  <c r="I1482" i="5"/>
  <c r="I1481" i="5"/>
  <c r="I1480" i="5"/>
  <c r="I1479" i="5"/>
  <c r="I1478" i="5"/>
  <c r="I1477" i="5"/>
  <c r="I1476" i="5"/>
  <c r="I1475" i="5"/>
  <c r="I1474" i="5"/>
  <c r="I1473" i="5"/>
  <c r="I1472" i="5"/>
  <c r="I1471" i="5"/>
  <c r="I1470" i="5"/>
  <c r="I1469" i="5"/>
  <c r="I1468" i="5"/>
  <c r="I1467" i="5"/>
  <c r="I1466" i="5"/>
  <c r="I1465" i="5"/>
  <c r="I1464" i="5"/>
  <c r="I1463" i="5"/>
  <c r="I1462" i="5"/>
  <c r="I1461" i="5"/>
  <c r="I1460" i="5"/>
  <c r="I1459" i="5"/>
  <c r="I1458" i="5"/>
  <c r="I1457" i="5"/>
  <c r="I1456" i="5"/>
  <c r="I1455" i="5"/>
  <c r="I1454" i="5"/>
  <c r="I1453" i="5"/>
  <c r="I1452" i="5"/>
  <c r="I1451" i="5"/>
  <c r="I1450" i="5"/>
  <c r="I1449" i="5"/>
  <c r="I1448" i="5"/>
  <c r="I1447" i="5"/>
  <c r="I1446" i="5"/>
  <c r="I1445" i="5"/>
  <c r="I1444" i="5"/>
  <c r="I1443" i="5"/>
  <c r="I1442" i="5"/>
  <c r="I1441" i="5"/>
  <c r="I1440" i="5"/>
  <c r="I1439" i="5"/>
  <c r="I1438" i="5"/>
  <c r="I1437" i="5"/>
  <c r="I1436" i="5"/>
  <c r="I1435" i="5"/>
  <c r="I1434" i="5"/>
  <c r="I1433" i="5"/>
  <c r="I1432" i="5"/>
  <c r="I1431" i="5"/>
  <c r="I1430" i="5"/>
  <c r="I1429" i="5"/>
  <c r="I1428" i="5"/>
  <c r="I1427" i="5"/>
  <c r="I1426" i="5"/>
  <c r="I1425" i="5"/>
  <c r="I1424" i="5"/>
  <c r="I1423" i="5"/>
  <c r="I1422" i="5"/>
  <c r="I1421" i="5"/>
  <c r="I1420" i="5"/>
  <c r="I1419" i="5"/>
  <c r="I1418" i="5"/>
  <c r="I1417" i="5"/>
  <c r="I1416" i="5"/>
  <c r="I1415" i="5"/>
  <c r="I1414" i="5"/>
  <c r="I1413" i="5"/>
  <c r="I1412" i="5"/>
  <c r="I1411" i="5"/>
  <c r="I1410" i="5"/>
  <c r="I1409" i="5"/>
  <c r="I1408" i="5"/>
  <c r="I1407" i="5"/>
  <c r="I1406" i="5"/>
  <c r="I1405" i="5"/>
  <c r="I1404" i="5"/>
  <c r="I1403" i="5"/>
  <c r="I1402" i="5"/>
  <c r="I1401" i="5"/>
  <c r="I1400" i="5"/>
  <c r="I1399" i="5"/>
  <c r="I1398" i="5"/>
  <c r="I1397" i="5"/>
  <c r="I1396" i="5"/>
  <c r="I1395" i="5"/>
  <c r="I1394" i="5"/>
  <c r="I1393" i="5"/>
  <c r="I1392" i="5"/>
  <c r="I1391" i="5"/>
  <c r="I1390" i="5"/>
  <c r="I1389" i="5"/>
  <c r="I1388" i="5"/>
  <c r="I1387" i="5"/>
  <c r="I1386" i="5"/>
  <c r="I1385" i="5"/>
  <c r="I1384" i="5"/>
  <c r="I1383" i="5"/>
  <c r="I1382" i="5"/>
  <c r="I1381" i="5"/>
  <c r="I1380" i="5"/>
  <c r="I1379" i="5"/>
  <c r="I1378" i="5"/>
  <c r="I1377" i="5"/>
  <c r="I1376" i="5"/>
  <c r="I1375" i="5"/>
  <c r="I1374" i="5"/>
  <c r="I1373" i="5"/>
  <c r="I1372" i="5"/>
  <c r="I1371" i="5"/>
  <c r="I1370" i="5"/>
  <c r="I1369" i="5"/>
  <c r="I1368" i="5"/>
  <c r="I1367" i="5"/>
  <c r="I1366" i="5"/>
  <c r="I1365" i="5"/>
  <c r="I1364" i="5"/>
  <c r="I1363" i="5"/>
  <c r="I1362" i="5"/>
  <c r="I1361" i="5"/>
  <c r="I1360" i="5"/>
  <c r="I1359" i="5"/>
  <c r="I1358" i="5"/>
  <c r="I1357" i="5"/>
  <c r="I1356" i="5"/>
  <c r="I1355" i="5"/>
  <c r="I1354" i="5"/>
  <c r="I1353" i="5"/>
  <c r="I1352" i="5"/>
  <c r="I1351" i="5"/>
  <c r="I1350" i="5"/>
  <c r="I1349" i="5"/>
  <c r="I1348" i="5"/>
  <c r="I1347" i="5"/>
  <c r="I1346" i="5"/>
  <c r="I1345" i="5"/>
  <c r="I1344" i="5"/>
  <c r="I1343" i="5"/>
  <c r="I1342" i="5"/>
  <c r="I1341" i="5"/>
  <c r="I1340" i="5"/>
  <c r="I1339" i="5"/>
  <c r="I1338" i="5"/>
  <c r="I1337" i="5"/>
  <c r="I1336" i="5"/>
  <c r="I1335" i="5"/>
  <c r="I1334" i="5"/>
  <c r="I1333" i="5"/>
  <c r="I1332" i="5"/>
  <c r="I1331" i="5"/>
  <c r="I1330" i="5"/>
  <c r="I1329" i="5"/>
  <c r="I1328" i="5"/>
  <c r="I1327" i="5"/>
  <c r="I1326" i="5"/>
  <c r="I1325" i="5"/>
  <c r="I1324" i="5"/>
  <c r="I1323" i="5"/>
  <c r="I1322" i="5"/>
  <c r="I1321" i="5"/>
  <c r="I1320" i="5"/>
  <c r="I1319" i="5"/>
  <c r="I1318" i="5"/>
  <c r="I1317" i="5"/>
  <c r="I1316" i="5"/>
  <c r="I1315" i="5"/>
  <c r="I1314" i="5"/>
  <c r="I1313" i="5"/>
  <c r="I1312" i="5"/>
  <c r="I1311" i="5"/>
  <c r="I1310" i="5"/>
  <c r="I1309" i="5"/>
  <c r="I1308" i="5"/>
  <c r="I1307" i="5"/>
  <c r="I1306" i="5"/>
  <c r="I1305" i="5"/>
  <c r="I1304" i="5"/>
  <c r="I1303" i="5"/>
  <c r="I1302" i="5"/>
  <c r="I1301" i="5"/>
  <c r="I1300" i="5"/>
  <c r="I1299" i="5"/>
  <c r="I1298" i="5"/>
  <c r="I1297" i="5"/>
  <c r="I1296" i="5"/>
  <c r="I1295" i="5"/>
  <c r="I1294" i="5"/>
  <c r="I1293" i="5"/>
  <c r="I1292" i="5"/>
  <c r="I1291" i="5"/>
  <c r="I1290" i="5"/>
  <c r="I1289" i="5"/>
  <c r="I1288" i="5"/>
  <c r="I1287" i="5"/>
  <c r="I1286" i="5"/>
  <c r="I1285" i="5"/>
  <c r="I1284" i="5"/>
  <c r="I1283" i="5"/>
  <c r="I1282" i="5"/>
  <c r="I1281" i="5"/>
  <c r="I1280" i="5"/>
  <c r="I1279" i="5"/>
  <c r="I1278" i="5"/>
  <c r="I1277" i="5"/>
  <c r="I1276" i="5"/>
  <c r="I1275" i="5"/>
  <c r="I1274" i="5"/>
  <c r="I1273" i="5"/>
  <c r="I1272" i="5"/>
  <c r="I1271" i="5"/>
  <c r="I1270" i="5"/>
  <c r="I1269" i="5"/>
  <c r="I1268" i="5"/>
  <c r="I1267" i="5"/>
  <c r="I1266" i="5"/>
  <c r="I1265" i="5"/>
  <c r="I1264" i="5"/>
  <c r="I1263" i="5"/>
  <c r="I1262" i="5"/>
  <c r="I1261" i="5"/>
  <c r="I1260" i="5"/>
  <c r="I1259" i="5"/>
  <c r="I1258" i="5"/>
  <c r="I1257" i="5"/>
  <c r="I1256" i="5"/>
  <c r="I1255" i="5"/>
  <c r="I1254" i="5"/>
  <c r="I1253" i="5"/>
  <c r="I1252" i="5"/>
  <c r="I1251" i="5"/>
  <c r="I1250" i="5"/>
  <c r="I1249" i="5"/>
  <c r="I1248" i="5"/>
  <c r="I1247" i="5"/>
  <c r="I1246" i="5"/>
  <c r="I1245" i="5"/>
  <c r="I1244" i="5"/>
  <c r="I1243" i="5"/>
  <c r="I1242" i="5"/>
  <c r="I1241" i="5"/>
  <c r="I1240" i="5"/>
  <c r="I1239" i="5"/>
  <c r="I1238" i="5"/>
  <c r="I1237" i="5"/>
  <c r="I1236" i="5"/>
  <c r="I1235" i="5"/>
  <c r="I1234" i="5"/>
  <c r="I1233" i="5"/>
  <c r="I1232" i="5"/>
  <c r="I1231" i="5"/>
  <c r="I1230" i="5"/>
  <c r="I1229" i="5"/>
  <c r="I1228" i="5"/>
  <c r="I1227" i="5"/>
  <c r="I1226" i="5"/>
  <c r="I1225" i="5"/>
  <c r="I1224" i="5"/>
  <c r="I1223" i="5"/>
  <c r="I1222" i="5"/>
  <c r="I1221" i="5"/>
  <c r="I1220" i="5"/>
  <c r="I1219" i="5"/>
  <c r="I1218" i="5"/>
  <c r="I1217" i="5"/>
  <c r="I1216" i="5"/>
  <c r="I1215" i="5"/>
  <c r="I1214" i="5"/>
  <c r="I1213" i="5"/>
  <c r="I1212" i="5"/>
  <c r="I1211" i="5"/>
  <c r="I1210" i="5"/>
  <c r="I1209" i="5"/>
  <c r="I1208" i="5"/>
  <c r="I1207" i="5"/>
  <c r="I1206" i="5"/>
  <c r="I1205" i="5"/>
  <c r="I1204" i="5"/>
  <c r="I1203" i="5"/>
  <c r="I1202" i="5"/>
  <c r="I1201" i="5"/>
  <c r="I1200" i="5"/>
  <c r="I1199" i="5"/>
  <c r="I1198" i="5"/>
  <c r="I1197" i="5"/>
  <c r="I1196" i="5"/>
  <c r="I1195" i="5"/>
  <c r="I1194" i="5"/>
  <c r="I1193" i="5"/>
  <c r="I1192" i="5"/>
  <c r="I1191" i="5"/>
  <c r="I1190" i="5"/>
  <c r="I1189" i="5"/>
  <c r="I1188" i="5"/>
  <c r="I1187" i="5"/>
  <c r="I1186" i="5"/>
  <c r="I1185" i="5"/>
  <c r="I1184" i="5"/>
  <c r="I1183" i="5"/>
  <c r="I1182" i="5"/>
  <c r="I1181" i="5"/>
  <c r="I1180" i="5"/>
  <c r="I1179" i="5"/>
  <c r="I1178" i="5"/>
  <c r="I1177" i="5"/>
  <c r="I1176" i="5"/>
  <c r="I1175" i="5"/>
  <c r="I1174" i="5"/>
  <c r="I1173" i="5"/>
  <c r="I1172" i="5"/>
  <c r="I1171" i="5"/>
  <c r="I1170" i="5"/>
  <c r="I1169" i="5"/>
  <c r="I1168" i="5"/>
  <c r="I1167" i="5"/>
  <c r="I1166" i="5"/>
  <c r="I1165" i="5"/>
  <c r="I1164" i="5"/>
  <c r="I1163" i="5"/>
  <c r="I1162" i="5"/>
  <c r="I1161" i="5"/>
  <c r="I1160" i="5"/>
  <c r="I1159" i="5"/>
  <c r="I1158" i="5"/>
  <c r="I1157" i="5"/>
  <c r="I1156" i="5"/>
  <c r="I1155" i="5"/>
  <c r="I1154" i="5"/>
  <c r="I1153" i="5"/>
  <c r="I1152" i="5"/>
  <c r="I1151" i="5"/>
  <c r="I1150" i="5"/>
  <c r="I1149" i="5"/>
  <c r="I1148" i="5"/>
  <c r="I1147" i="5"/>
  <c r="I1146" i="5"/>
  <c r="I1145" i="5"/>
  <c r="I1144" i="5"/>
  <c r="I1143" i="5"/>
  <c r="I1142" i="5"/>
  <c r="I1141" i="5"/>
  <c r="I1140" i="5"/>
  <c r="I1139" i="5"/>
  <c r="I1138" i="5"/>
  <c r="I1137" i="5"/>
  <c r="I1136" i="5"/>
  <c r="I1135" i="5"/>
  <c r="I1134" i="5"/>
  <c r="I1133" i="5"/>
  <c r="I1132" i="5"/>
  <c r="I1131" i="5"/>
  <c r="I1130" i="5"/>
  <c r="I1129" i="5"/>
  <c r="I1128" i="5"/>
  <c r="I1127" i="5"/>
  <c r="I1126" i="5"/>
  <c r="I1125" i="5"/>
  <c r="I1124" i="5"/>
  <c r="I1123" i="5"/>
  <c r="I1122" i="5"/>
  <c r="I1121" i="5"/>
  <c r="I1120" i="5"/>
  <c r="I1119" i="5"/>
  <c r="I1118" i="5"/>
  <c r="I1117" i="5"/>
  <c r="I1116" i="5"/>
  <c r="I1115" i="5"/>
  <c r="I1114" i="5"/>
  <c r="I1113" i="5"/>
  <c r="I1112" i="5"/>
  <c r="I1111" i="5"/>
  <c r="I1110" i="5"/>
  <c r="I1109" i="5"/>
  <c r="I1108" i="5"/>
  <c r="I1107" i="5"/>
  <c r="I1106" i="5"/>
  <c r="I1105" i="5"/>
  <c r="I1104" i="5"/>
  <c r="I1103" i="5"/>
  <c r="I1102" i="5"/>
  <c r="I1101" i="5"/>
  <c r="I1100" i="5"/>
  <c r="I1099" i="5"/>
  <c r="I1098" i="5"/>
  <c r="I1097" i="5"/>
  <c r="I1096" i="5"/>
  <c r="I1095" i="5"/>
  <c r="I1094" i="5"/>
  <c r="I1093" i="5"/>
  <c r="I1092" i="5"/>
  <c r="I1091" i="5"/>
  <c r="I1090" i="5"/>
  <c r="I1089" i="5"/>
  <c r="I1088" i="5"/>
  <c r="I1087" i="5"/>
  <c r="I1086" i="5"/>
  <c r="I1085" i="5"/>
  <c r="I1084" i="5"/>
  <c r="I1083" i="5"/>
  <c r="I1082" i="5"/>
  <c r="I1081" i="5"/>
  <c r="I1080" i="5"/>
  <c r="I1079" i="5"/>
  <c r="I1078" i="5"/>
  <c r="I1077" i="5"/>
  <c r="I1076" i="5"/>
  <c r="I1075" i="5"/>
  <c r="I1074" i="5"/>
  <c r="I1073" i="5"/>
  <c r="I1072" i="5"/>
  <c r="I1071" i="5"/>
  <c r="I1070" i="5"/>
  <c r="I1069" i="5"/>
  <c r="I1068" i="5"/>
  <c r="I1067" i="5"/>
  <c r="I1066" i="5"/>
  <c r="I1065" i="5"/>
  <c r="I1064" i="5"/>
  <c r="I1063" i="5"/>
  <c r="I1062" i="5"/>
  <c r="I1061" i="5"/>
  <c r="I1060" i="5"/>
  <c r="I1059" i="5"/>
  <c r="I1058" i="5"/>
  <c r="I1057" i="5"/>
  <c r="I1056" i="5"/>
  <c r="I1055" i="5"/>
  <c r="I1054" i="5"/>
  <c r="I1053" i="5"/>
  <c r="I1052" i="5"/>
  <c r="I1051" i="5"/>
  <c r="I1050" i="5"/>
  <c r="I1049" i="5"/>
  <c r="I1048" i="5"/>
  <c r="I1047" i="5"/>
  <c r="I1046" i="5"/>
  <c r="I1045" i="5"/>
  <c r="I1044" i="5"/>
  <c r="I1043" i="5"/>
  <c r="I1042" i="5"/>
  <c r="I1041" i="5"/>
  <c r="I1040" i="5"/>
  <c r="I1039" i="5"/>
  <c r="I1038" i="5"/>
  <c r="I1037" i="5"/>
  <c r="I1036" i="5"/>
  <c r="I1035" i="5"/>
  <c r="I1034" i="5"/>
  <c r="I1033" i="5"/>
  <c r="I1032" i="5"/>
  <c r="I1031" i="5"/>
  <c r="I1030" i="5"/>
  <c r="I1029" i="5"/>
  <c r="I1028" i="5"/>
  <c r="I1027" i="5"/>
  <c r="I1026" i="5"/>
  <c r="I1025" i="5"/>
  <c r="I1024" i="5"/>
  <c r="I1023" i="5"/>
  <c r="I1022" i="5"/>
  <c r="I1021" i="5"/>
  <c r="I1020" i="5"/>
  <c r="I1019" i="5"/>
  <c r="I1018" i="5"/>
  <c r="I1017" i="5"/>
  <c r="I1016" i="5"/>
  <c r="I1015" i="5"/>
  <c r="I1014" i="5"/>
  <c r="I1013" i="5"/>
  <c r="I1012" i="5"/>
  <c r="I1011" i="5"/>
  <c r="I1010" i="5"/>
  <c r="I1009" i="5"/>
  <c r="I1008" i="5"/>
  <c r="I1007" i="5"/>
  <c r="I1006" i="5"/>
  <c r="I1005" i="5"/>
  <c r="I1004" i="5"/>
  <c r="I1003" i="5"/>
  <c r="I1002" i="5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AH69" i="2"/>
  <c r="H18" i="4" l="1"/>
  <c r="I18" i="4"/>
  <c r="J18" i="4"/>
  <c r="K18" i="4"/>
  <c r="G18" i="4"/>
  <c r="J13" i="4"/>
  <c r="K13" i="4"/>
  <c r="I4" i="4"/>
  <c r="H4" i="4"/>
  <c r="G4" i="4"/>
  <c r="F4" i="4"/>
  <c r="G5" i="4" l="1"/>
  <c r="H5" i="4"/>
  <c r="I5" i="4"/>
  <c r="O20" i="3"/>
  <c r="O19" i="3"/>
  <c r="O18" i="3"/>
  <c r="O17" i="3"/>
  <c r="O16" i="3"/>
  <c r="O15" i="3"/>
  <c r="N23" i="3"/>
  <c r="N22" i="3"/>
  <c r="N21" i="3"/>
  <c r="N20" i="3"/>
  <c r="N19" i="3"/>
  <c r="N18" i="3"/>
  <c r="N17" i="3"/>
  <c r="N16" i="3"/>
  <c r="N15" i="3"/>
  <c r="N14" i="3"/>
  <c r="AH257" i="2"/>
  <c r="C35" i="4"/>
  <c r="F26" i="4" s="1"/>
  <c r="F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1025" i="5"/>
  <c r="E1026" i="5"/>
  <c r="E1027" i="5"/>
  <c r="E1028" i="5"/>
  <c r="E1029" i="5"/>
  <c r="E1030" i="5"/>
  <c r="E1031" i="5"/>
  <c r="E1032" i="5"/>
  <c r="E1033" i="5"/>
  <c r="E1034" i="5"/>
  <c r="E1035" i="5"/>
  <c r="E1036" i="5"/>
  <c r="E1037" i="5"/>
  <c r="E1038" i="5"/>
  <c r="E1039" i="5"/>
  <c r="E1040" i="5"/>
  <c r="E1041" i="5"/>
  <c r="E1042" i="5"/>
  <c r="E1043" i="5"/>
  <c r="E1044" i="5"/>
  <c r="E1045" i="5"/>
  <c r="E1046" i="5"/>
  <c r="E1047" i="5"/>
  <c r="E1048" i="5"/>
  <c r="E1049" i="5"/>
  <c r="E1050" i="5"/>
  <c r="E1051" i="5"/>
  <c r="E1052" i="5"/>
  <c r="E1053" i="5"/>
  <c r="E1054" i="5"/>
  <c r="E1055" i="5"/>
  <c r="E1056" i="5"/>
  <c r="E1057" i="5"/>
  <c r="E1058" i="5"/>
  <c r="E1059" i="5"/>
  <c r="E1060" i="5"/>
  <c r="E1061" i="5"/>
  <c r="E1062" i="5"/>
  <c r="E1063" i="5"/>
  <c r="E1064" i="5"/>
  <c r="E1065" i="5"/>
  <c r="E1066" i="5"/>
  <c r="E1067" i="5"/>
  <c r="E1068" i="5"/>
  <c r="E1069" i="5"/>
  <c r="E1070" i="5"/>
  <c r="E1071" i="5"/>
  <c r="E1072" i="5"/>
  <c r="E1073" i="5"/>
  <c r="E1074" i="5"/>
  <c r="E1075" i="5"/>
  <c r="E1076" i="5"/>
  <c r="E1077" i="5"/>
  <c r="E1078" i="5"/>
  <c r="E1079" i="5"/>
  <c r="E1080" i="5"/>
  <c r="E1081" i="5"/>
  <c r="E1082" i="5"/>
  <c r="E1083" i="5"/>
  <c r="E1084" i="5"/>
  <c r="E1085" i="5"/>
  <c r="E1086" i="5"/>
  <c r="E1087" i="5"/>
  <c r="E1088" i="5"/>
  <c r="E1089" i="5"/>
  <c r="E1090" i="5"/>
  <c r="E1091" i="5"/>
  <c r="E1092" i="5"/>
  <c r="E1093" i="5"/>
  <c r="E1094" i="5"/>
  <c r="E1095" i="5"/>
  <c r="E1096" i="5"/>
  <c r="E1097" i="5"/>
  <c r="E1098" i="5"/>
  <c r="E1099" i="5"/>
  <c r="E1100" i="5"/>
  <c r="E1101" i="5"/>
  <c r="E1102" i="5"/>
  <c r="E1103" i="5"/>
  <c r="E1104" i="5"/>
  <c r="E1105" i="5"/>
  <c r="E1106" i="5"/>
  <c r="E1107" i="5"/>
  <c r="E1108" i="5"/>
  <c r="E1109" i="5"/>
  <c r="E1110" i="5"/>
  <c r="E1111" i="5"/>
  <c r="E1112" i="5"/>
  <c r="E1113" i="5"/>
  <c r="E1114" i="5"/>
  <c r="E1115" i="5"/>
  <c r="E1116" i="5"/>
  <c r="E1117" i="5"/>
  <c r="E1118" i="5"/>
  <c r="E1119" i="5"/>
  <c r="E1120" i="5"/>
  <c r="E1121" i="5"/>
  <c r="E1122" i="5"/>
  <c r="E1123" i="5"/>
  <c r="E1124" i="5"/>
  <c r="E1125" i="5"/>
  <c r="E1126" i="5"/>
  <c r="E1127" i="5"/>
  <c r="E1128" i="5"/>
  <c r="E1129" i="5"/>
  <c r="E1130" i="5"/>
  <c r="E1131" i="5"/>
  <c r="E1132" i="5"/>
  <c r="E1133" i="5"/>
  <c r="E1134" i="5"/>
  <c r="E1135" i="5"/>
  <c r="E1136" i="5"/>
  <c r="E1137" i="5"/>
  <c r="E1138" i="5"/>
  <c r="E1139" i="5"/>
  <c r="E1140" i="5"/>
  <c r="E1141" i="5"/>
  <c r="E1142" i="5"/>
  <c r="E1143" i="5"/>
  <c r="E1144" i="5"/>
  <c r="E1145" i="5"/>
  <c r="E1146" i="5"/>
  <c r="E1147" i="5"/>
  <c r="E1148" i="5"/>
  <c r="E1149" i="5"/>
  <c r="E1150" i="5"/>
  <c r="E1151" i="5"/>
  <c r="E1152" i="5"/>
  <c r="E1153" i="5"/>
  <c r="E1154" i="5"/>
  <c r="E1155" i="5"/>
  <c r="E1156" i="5"/>
  <c r="E1157" i="5"/>
  <c r="E1158" i="5"/>
  <c r="E1159" i="5"/>
  <c r="E1160" i="5"/>
  <c r="E1161" i="5"/>
  <c r="E1162" i="5"/>
  <c r="E1163" i="5"/>
  <c r="E1164" i="5"/>
  <c r="E1165" i="5"/>
  <c r="E1166" i="5"/>
  <c r="E1167" i="5"/>
  <c r="E1168" i="5"/>
  <c r="E1169" i="5"/>
  <c r="E1170" i="5"/>
  <c r="E1171" i="5"/>
  <c r="E1172" i="5"/>
  <c r="E1173" i="5"/>
  <c r="E1174" i="5"/>
  <c r="E1175" i="5"/>
  <c r="E1176" i="5"/>
  <c r="E1177" i="5"/>
  <c r="E1178" i="5"/>
  <c r="E1179" i="5"/>
  <c r="E1180" i="5"/>
  <c r="E1181" i="5"/>
  <c r="E1182" i="5"/>
  <c r="E1183" i="5"/>
  <c r="E1184" i="5"/>
  <c r="E1185" i="5"/>
  <c r="E1186" i="5"/>
  <c r="E1187" i="5"/>
  <c r="E1188" i="5"/>
  <c r="E1189" i="5"/>
  <c r="E1190" i="5"/>
  <c r="E1191" i="5"/>
  <c r="E1192" i="5"/>
  <c r="E1193" i="5"/>
  <c r="E1194" i="5"/>
  <c r="E1195" i="5"/>
  <c r="E1196" i="5"/>
  <c r="E1197" i="5"/>
  <c r="E1198" i="5"/>
  <c r="E1199" i="5"/>
  <c r="E1200" i="5"/>
  <c r="E1201" i="5"/>
  <c r="E1202" i="5"/>
  <c r="E1203" i="5"/>
  <c r="E1204" i="5"/>
  <c r="E1205" i="5"/>
  <c r="E1206" i="5"/>
  <c r="E1207" i="5"/>
  <c r="E1208" i="5"/>
  <c r="E1209" i="5"/>
  <c r="E1210" i="5"/>
  <c r="E1211" i="5"/>
  <c r="E1212" i="5"/>
  <c r="E1213" i="5"/>
  <c r="E1214" i="5"/>
  <c r="E1215" i="5"/>
  <c r="E1216" i="5"/>
  <c r="E1217" i="5"/>
  <c r="E1218" i="5"/>
  <c r="E1219" i="5"/>
  <c r="E1220" i="5"/>
  <c r="E1221" i="5"/>
  <c r="E1222" i="5"/>
  <c r="E1223" i="5"/>
  <c r="E1224" i="5"/>
  <c r="E1225" i="5"/>
  <c r="E1226" i="5"/>
  <c r="E1227" i="5"/>
  <c r="E1228" i="5"/>
  <c r="E1229" i="5"/>
  <c r="E1230" i="5"/>
  <c r="E1231" i="5"/>
  <c r="E1232" i="5"/>
  <c r="E1233" i="5"/>
  <c r="E1234" i="5"/>
  <c r="E1235" i="5"/>
  <c r="E1236" i="5"/>
  <c r="E1237" i="5"/>
  <c r="E1238" i="5"/>
  <c r="E1239" i="5"/>
  <c r="E1240" i="5"/>
  <c r="E1241" i="5"/>
  <c r="E1242" i="5"/>
  <c r="E1243" i="5"/>
  <c r="E1244" i="5"/>
  <c r="E1245" i="5"/>
  <c r="E1246" i="5"/>
  <c r="E1247" i="5"/>
  <c r="E1248" i="5"/>
  <c r="E1249" i="5"/>
  <c r="E1250" i="5"/>
  <c r="E1251" i="5"/>
  <c r="E1252" i="5"/>
  <c r="E1253" i="5"/>
  <c r="E1254" i="5"/>
  <c r="E1255" i="5"/>
  <c r="E1256" i="5"/>
  <c r="E1257" i="5"/>
  <c r="E1258" i="5"/>
  <c r="E1259" i="5"/>
  <c r="E1260" i="5"/>
  <c r="E1261" i="5"/>
  <c r="E1262" i="5"/>
  <c r="E1263" i="5"/>
  <c r="E1264" i="5"/>
  <c r="E1265" i="5"/>
  <c r="E1266" i="5"/>
  <c r="E1267" i="5"/>
  <c r="E1268" i="5"/>
  <c r="E1269" i="5"/>
  <c r="E1270" i="5"/>
  <c r="E1271" i="5"/>
  <c r="E1272" i="5"/>
  <c r="E1273" i="5"/>
  <c r="E1274" i="5"/>
  <c r="E1275" i="5"/>
  <c r="E1276" i="5"/>
  <c r="E1277" i="5"/>
  <c r="E1278" i="5"/>
  <c r="E1279" i="5"/>
  <c r="E1280" i="5"/>
  <c r="E1281" i="5"/>
  <c r="E1282" i="5"/>
  <c r="E1283" i="5"/>
  <c r="E1284" i="5"/>
  <c r="E1285" i="5"/>
  <c r="E1286" i="5"/>
  <c r="E1287" i="5"/>
  <c r="E1288" i="5"/>
  <c r="E1289" i="5"/>
  <c r="E1290" i="5"/>
  <c r="E1291" i="5"/>
  <c r="E1292" i="5"/>
  <c r="E1293" i="5"/>
  <c r="E1294" i="5"/>
  <c r="E1295" i="5"/>
  <c r="E1296" i="5"/>
  <c r="E1297" i="5"/>
  <c r="E1298" i="5"/>
  <c r="E1299" i="5"/>
  <c r="E1300" i="5"/>
  <c r="E1301" i="5"/>
  <c r="E1302" i="5"/>
  <c r="E1303" i="5"/>
  <c r="E1304" i="5"/>
  <c r="E1305" i="5"/>
  <c r="E1306" i="5"/>
  <c r="E1307" i="5"/>
  <c r="E1308" i="5"/>
  <c r="E1309" i="5"/>
  <c r="E1310" i="5"/>
  <c r="E1311" i="5"/>
  <c r="E1312" i="5"/>
  <c r="E1313" i="5"/>
  <c r="E1314" i="5"/>
  <c r="E1315" i="5"/>
  <c r="E1316" i="5"/>
  <c r="E1317" i="5"/>
  <c r="E1318" i="5"/>
  <c r="E1319" i="5"/>
  <c r="E1320" i="5"/>
  <c r="E1321" i="5"/>
  <c r="E1322" i="5"/>
  <c r="E1323" i="5"/>
  <c r="E1324" i="5"/>
  <c r="E1325" i="5"/>
  <c r="E1326" i="5"/>
  <c r="E1327" i="5"/>
  <c r="E1328" i="5"/>
  <c r="E1329" i="5"/>
  <c r="E1330" i="5"/>
  <c r="E1331" i="5"/>
  <c r="E1332" i="5"/>
  <c r="E1333" i="5"/>
  <c r="E1334" i="5"/>
  <c r="E1335" i="5"/>
  <c r="E1336" i="5"/>
  <c r="E1337" i="5"/>
  <c r="E1338" i="5"/>
  <c r="E1339" i="5"/>
  <c r="E1340" i="5"/>
  <c r="E1341" i="5"/>
  <c r="E1342" i="5"/>
  <c r="E1343" i="5"/>
  <c r="E1344" i="5"/>
  <c r="E1345" i="5"/>
  <c r="E1346" i="5"/>
  <c r="E1347" i="5"/>
  <c r="E1348" i="5"/>
  <c r="E1349" i="5"/>
  <c r="E1350" i="5"/>
  <c r="E1351" i="5"/>
  <c r="E1352" i="5"/>
  <c r="E1353" i="5"/>
  <c r="E1354" i="5"/>
  <c r="E1355" i="5"/>
  <c r="E1356" i="5"/>
  <c r="E1357" i="5"/>
  <c r="E1358" i="5"/>
  <c r="E1359" i="5"/>
  <c r="E1360" i="5"/>
  <c r="E1361" i="5"/>
  <c r="E1362" i="5"/>
  <c r="E1363" i="5"/>
  <c r="E1364" i="5"/>
  <c r="E1365" i="5"/>
  <c r="E1366" i="5"/>
  <c r="E1367" i="5"/>
  <c r="E1368" i="5"/>
  <c r="E1369" i="5"/>
  <c r="E1370" i="5"/>
  <c r="E1371" i="5"/>
  <c r="E1372" i="5"/>
  <c r="E1373" i="5"/>
  <c r="E1374" i="5"/>
  <c r="E1375" i="5"/>
  <c r="E1376" i="5"/>
  <c r="E1377" i="5"/>
  <c r="E1378" i="5"/>
  <c r="E1379" i="5"/>
  <c r="E1380" i="5"/>
  <c r="E1381" i="5"/>
  <c r="E1382" i="5"/>
  <c r="E1383" i="5"/>
  <c r="E1384" i="5"/>
  <c r="E1385" i="5"/>
  <c r="E1386" i="5"/>
  <c r="E1387" i="5"/>
  <c r="E1388" i="5"/>
  <c r="E1389" i="5"/>
  <c r="E1390" i="5"/>
  <c r="E1391" i="5"/>
  <c r="E1392" i="5"/>
  <c r="E1393" i="5"/>
  <c r="E1394" i="5"/>
  <c r="E1395" i="5"/>
  <c r="E1396" i="5"/>
  <c r="E1397" i="5"/>
  <c r="E1398" i="5"/>
  <c r="E1399" i="5"/>
  <c r="E1400" i="5"/>
  <c r="E1401" i="5"/>
  <c r="E1402" i="5"/>
  <c r="E1403" i="5"/>
  <c r="E1404" i="5"/>
  <c r="E1405" i="5"/>
  <c r="E1406" i="5"/>
  <c r="E1407" i="5"/>
  <c r="E1408" i="5"/>
  <c r="E1409" i="5"/>
  <c r="E1410" i="5"/>
  <c r="E1411" i="5"/>
  <c r="E1412" i="5"/>
  <c r="E1413" i="5"/>
  <c r="E1414" i="5"/>
  <c r="E1415" i="5"/>
  <c r="E1416" i="5"/>
  <c r="E1417" i="5"/>
  <c r="E1418" i="5"/>
  <c r="E1419" i="5"/>
  <c r="E1420" i="5"/>
  <c r="E1421" i="5"/>
  <c r="E1422" i="5"/>
  <c r="E1423" i="5"/>
  <c r="E1424" i="5"/>
  <c r="E1425" i="5"/>
  <c r="E1426" i="5"/>
  <c r="E1427" i="5"/>
  <c r="E1428" i="5"/>
  <c r="E1429" i="5"/>
  <c r="E1430" i="5"/>
  <c r="E1431" i="5"/>
  <c r="E1432" i="5"/>
  <c r="E1433" i="5"/>
  <c r="E1434" i="5"/>
  <c r="E1435" i="5"/>
  <c r="E1436" i="5"/>
  <c r="E1437" i="5"/>
  <c r="E1438" i="5"/>
  <c r="E1439" i="5"/>
  <c r="E1440" i="5"/>
  <c r="E1441" i="5"/>
  <c r="E1442" i="5"/>
  <c r="E1443" i="5"/>
  <c r="E1444" i="5"/>
  <c r="E1445" i="5"/>
  <c r="E1446" i="5"/>
  <c r="E1447" i="5"/>
  <c r="E1448" i="5"/>
  <c r="E1449" i="5"/>
  <c r="E1450" i="5"/>
  <c r="E1451" i="5"/>
  <c r="E1452" i="5"/>
  <c r="E1453" i="5"/>
  <c r="E1454" i="5"/>
  <c r="E1455" i="5"/>
  <c r="E1456" i="5"/>
  <c r="E1457" i="5"/>
  <c r="E1458" i="5"/>
  <c r="E1459" i="5"/>
  <c r="E1460" i="5"/>
  <c r="E1461" i="5"/>
  <c r="E1462" i="5"/>
  <c r="E1463" i="5"/>
  <c r="E1464" i="5"/>
  <c r="E1465" i="5"/>
  <c r="E1466" i="5"/>
  <c r="E1467" i="5"/>
  <c r="E1468" i="5"/>
  <c r="E1469" i="5"/>
  <c r="E1470" i="5"/>
  <c r="E1471" i="5"/>
  <c r="E1472" i="5"/>
  <c r="E1473" i="5"/>
  <c r="E1474" i="5"/>
  <c r="E1475" i="5"/>
  <c r="E1476" i="5"/>
  <c r="E1477" i="5"/>
  <c r="E1478" i="5"/>
  <c r="E1479" i="5"/>
  <c r="E1480" i="5"/>
  <c r="E1481" i="5"/>
  <c r="E1482" i="5"/>
  <c r="E1483" i="5"/>
  <c r="E1484" i="5"/>
  <c r="E1485" i="5"/>
  <c r="E1486" i="5"/>
  <c r="E1487" i="5"/>
  <c r="E1488" i="5"/>
  <c r="E1489" i="5"/>
  <c r="E1490" i="5"/>
  <c r="E1491" i="5"/>
  <c r="E1492" i="5"/>
  <c r="E1493" i="5"/>
  <c r="E1494" i="5"/>
  <c r="E1495" i="5"/>
  <c r="E1496" i="5"/>
  <c r="E1497" i="5"/>
  <c r="E1498" i="5"/>
  <c r="E1499" i="5"/>
  <c r="E1500" i="5"/>
  <c r="E1501" i="5"/>
  <c r="E1502" i="5"/>
  <c r="E1503" i="5"/>
  <c r="E1504" i="5"/>
  <c r="E1505" i="5"/>
  <c r="E1506" i="5"/>
  <c r="E1507" i="5"/>
  <c r="E1508" i="5"/>
  <c r="E1509" i="5"/>
  <c r="E1510" i="5"/>
  <c r="E1511" i="5"/>
  <c r="E1512" i="5"/>
  <c r="E1513" i="5"/>
  <c r="E1514" i="5"/>
  <c r="E1515" i="5"/>
  <c r="E1516" i="5"/>
  <c r="E1517" i="5"/>
  <c r="E1518" i="5"/>
  <c r="E1519" i="5"/>
  <c r="E1520" i="5"/>
  <c r="E1521" i="5"/>
  <c r="E1522" i="5"/>
  <c r="E1523" i="5"/>
  <c r="E1524" i="5"/>
  <c r="E1525" i="5"/>
  <c r="E1526" i="5"/>
  <c r="E1527" i="5"/>
  <c r="E1528" i="5"/>
  <c r="E1529" i="5"/>
  <c r="E1530" i="5"/>
  <c r="E1531" i="5"/>
  <c r="E1532" i="5"/>
  <c r="E1533" i="5"/>
  <c r="E1534" i="5"/>
  <c r="E1535" i="5"/>
  <c r="E1536" i="5"/>
  <c r="E1537" i="5"/>
  <c r="E1538" i="5"/>
  <c r="E1539" i="5"/>
  <c r="E1540" i="5"/>
  <c r="E1541" i="5"/>
  <c r="E1542" i="5"/>
  <c r="E1543" i="5"/>
  <c r="E1544" i="5"/>
  <c r="E1545" i="5"/>
  <c r="E1546" i="5"/>
  <c r="E1547" i="5"/>
  <c r="E1548" i="5"/>
  <c r="E1549" i="5"/>
  <c r="E1550" i="5"/>
  <c r="E1551" i="5"/>
  <c r="E1552" i="5"/>
  <c r="E1553" i="5"/>
  <c r="E1554" i="5"/>
  <c r="E1555" i="5"/>
  <c r="E1556" i="5"/>
  <c r="E1557" i="5"/>
  <c r="E1558" i="5"/>
  <c r="E1559" i="5"/>
  <c r="E1560" i="5"/>
  <c r="E1561" i="5"/>
  <c r="E1562" i="5"/>
  <c r="E1563" i="5"/>
  <c r="E1564" i="5"/>
  <c r="E1565" i="5"/>
  <c r="E1566" i="5"/>
  <c r="E1567" i="5"/>
  <c r="E1568" i="5"/>
  <c r="E1569" i="5"/>
  <c r="E1570" i="5"/>
  <c r="E1571" i="5"/>
  <c r="E1572" i="5"/>
  <c r="E1573" i="5"/>
  <c r="E1574" i="5"/>
  <c r="E1575" i="5"/>
  <c r="E1576" i="5"/>
  <c r="E1577" i="5"/>
  <c r="E1578" i="5"/>
  <c r="E1579" i="5"/>
  <c r="E1580" i="5"/>
  <c r="E1581" i="5"/>
  <c r="E1582" i="5"/>
  <c r="E1583" i="5"/>
  <c r="E1584" i="5"/>
  <c r="E1585" i="5"/>
  <c r="E1586" i="5"/>
  <c r="E1587" i="5"/>
  <c r="E1588" i="5"/>
  <c r="E1589" i="5"/>
  <c r="E1590" i="5"/>
  <c r="E1591" i="5"/>
  <c r="E1592" i="5"/>
  <c r="E1593" i="5"/>
  <c r="E1594" i="5"/>
  <c r="E1595" i="5"/>
  <c r="E1596" i="5"/>
  <c r="E1597" i="5"/>
  <c r="E1598" i="5"/>
  <c r="E1599" i="5"/>
  <c r="E1600" i="5"/>
  <c r="E1601" i="5"/>
  <c r="E1602" i="5"/>
  <c r="E1603" i="5"/>
  <c r="E1604" i="5"/>
  <c r="E1605" i="5"/>
  <c r="E1606" i="5"/>
  <c r="E1607" i="5"/>
  <c r="E1608" i="5"/>
  <c r="E1609" i="5"/>
  <c r="E1610" i="5"/>
  <c r="E1611" i="5"/>
  <c r="E1612" i="5"/>
  <c r="E1613" i="5"/>
  <c r="E1614" i="5"/>
  <c r="E1615" i="5"/>
  <c r="E1616" i="5"/>
  <c r="E1617" i="5"/>
  <c r="E1618" i="5"/>
  <c r="E1619" i="5"/>
  <c r="E1620" i="5"/>
  <c r="E1621" i="5"/>
  <c r="E1622" i="5"/>
  <c r="E1623" i="5"/>
  <c r="E1624" i="5"/>
  <c r="E1625" i="5"/>
  <c r="E1626" i="5"/>
  <c r="E1627" i="5"/>
  <c r="E1628" i="5"/>
  <c r="E1629" i="5"/>
  <c r="E1630" i="5"/>
  <c r="E1631" i="5"/>
  <c r="E1632" i="5"/>
  <c r="E1633" i="5"/>
  <c r="E1634" i="5"/>
  <c r="E1635" i="5"/>
  <c r="E1636" i="5"/>
  <c r="E1637" i="5"/>
  <c r="E1638" i="5"/>
  <c r="E1639" i="5"/>
  <c r="E1640" i="5"/>
  <c r="E1641" i="5"/>
  <c r="E1642" i="5"/>
  <c r="E1643" i="5"/>
  <c r="E1644" i="5"/>
  <c r="E1645" i="5"/>
  <c r="E1646" i="5"/>
  <c r="E1647" i="5"/>
  <c r="E1648" i="5"/>
  <c r="E1649" i="5"/>
  <c r="E1650" i="5"/>
  <c r="E1651" i="5"/>
  <c r="E1652" i="5"/>
  <c r="E1653" i="5"/>
  <c r="E1654" i="5"/>
  <c r="E1655" i="5"/>
  <c r="E1656" i="5"/>
  <c r="E1657" i="5"/>
  <c r="E1658" i="5"/>
  <c r="E1659" i="5"/>
  <c r="E1660" i="5"/>
  <c r="E1661" i="5"/>
  <c r="E1662" i="5"/>
  <c r="E1663" i="5"/>
  <c r="E1664" i="5"/>
  <c r="E1665" i="5"/>
  <c r="E1666" i="5"/>
  <c r="E1667" i="5"/>
  <c r="E1668" i="5"/>
  <c r="E1669" i="5"/>
  <c r="E1670" i="5"/>
  <c r="E1671" i="5"/>
  <c r="E1672" i="5"/>
  <c r="E1673" i="5"/>
  <c r="E1674" i="5"/>
  <c r="E1675" i="5"/>
  <c r="E1676" i="5"/>
  <c r="E1677" i="5"/>
  <c r="E1678" i="5"/>
  <c r="E1679" i="5"/>
  <c r="E1680" i="5"/>
  <c r="E1681" i="5"/>
  <c r="E1682" i="5"/>
  <c r="E1683" i="5"/>
  <c r="E1684" i="5"/>
  <c r="E1685" i="5"/>
  <c r="E1686" i="5"/>
  <c r="E1687" i="5"/>
  <c r="E1688" i="5"/>
  <c r="E1689" i="5"/>
  <c r="E1690" i="5"/>
  <c r="E1691" i="5"/>
  <c r="E1692" i="5"/>
  <c r="E1693" i="5"/>
  <c r="E1694" i="5"/>
  <c r="E1695" i="5"/>
  <c r="E1696" i="5"/>
  <c r="E1697" i="5"/>
  <c r="E1698" i="5"/>
  <c r="E1699" i="5"/>
  <c r="E1700" i="5"/>
  <c r="E1701" i="5"/>
  <c r="E1702" i="5"/>
  <c r="E1703" i="5"/>
  <c r="E1704" i="5"/>
  <c r="E1705" i="5"/>
  <c r="E1706" i="5"/>
  <c r="E1707" i="5"/>
  <c r="E1708" i="5"/>
  <c r="E1709" i="5"/>
  <c r="E1710" i="5"/>
  <c r="E1711" i="5"/>
  <c r="E1712" i="5"/>
  <c r="E1713" i="5"/>
  <c r="E1714" i="5"/>
  <c r="E1715" i="5"/>
  <c r="E1716" i="5"/>
  <c r="E1717" i="5"/>
  <c r="E1718" i="5"/>
  <c r="E1719" i="5"/>
  <c r="E1720" i="5"/>
  <c r="E1721" i="5"/>
  <c r="E1722" i="5"/>
  <c r="E1723" i="5"/>
  <c r="E1724" i="5"/>
  <c r="E1725" i="5"/>
  <c r="E1726" i="5"/>
  <c r="E1727" i="5"/>
  <c r="E1728" i="5"/>
  <c r="E1729" i="5"/>
  <c r="E1730" i="5"/>
  <c r="E1731" i="5"/>
  <c r="E1732" i="5"/>
  <c r="E1733" i="5"/>
  <c r="E1734" i="5"/>
  <c r="E1735" i="5"/>
  <c r="E1736" i="5"/>
  <c r="E1737" i="5"/>
  <c r="E1738" i="5"/>
  <c r="E1739" i="5"/>
  <c r="E1740" i="5"/>
  <c r="E1741" i="5"/>
  <c r="E1742" i="5"/>
  <c r="E1743" i="5"/>
  <c r="E1744" i="5"/>
  <c r="E1745" i="5"/>
  <c r="E1746" i="5"/>
  <c r="E1747" i="5"/>
  <c r="E1748" i="5"/>
  <c r="E1749" i="5"/>
  <c r="E1750" i="5"/>
  <c r="E1751" i="5"/>
  <c r="E1752" i="5"/>
  <c r="E1753" i="5"/>
  <c r="E1754" i="5"/>
  <c r="E1755" i="5"/>
  <c r="E1756" i="5"/>
  <c r="E1757" i="5"/>
  <c r="E1758" i="5"/>
  <c r="E1759" i="5"/>
  <c r="E1760" i="5"/>
  <c r="E1761" i="5"/>
  <c r="E1762" i="5"/>
  <c r="E1763" i="5"/>
  <c r="E1764" i="5"/>
  <c r="E1765" i="5"/>
  <c r="E1766" i="5"/>
  <c r="E1767" i="5"/>
  <c r="E1768" i="5"/>
  <c r="E1769" i="5"/>
  <c r="E1770" i="5"/>
  <c r="E1771" i="5"/>
  <c r="E1772" i="5"/>
  <c r="E1773" i="5"/>
  <c r="E1774" i="5"/>
  <c r="E1775" i="5"/>
  <c r="E1776" i="5"/>
  <c r="E1777" i="5"/>
  <c r="E1778" i="5"/>
  <c r="E1779" i="5"/>
  <c r="E1780" i="5"/>
  <c r="E1781" i="5"/>
  <c r="E1782" i="5"/>
  <c r="E1783" i="5"/>
  <c r="E1784" i="5"/>
  <c r="E1785" i="5"/>
  <c r="E1786" i="5"/>
  <c r="E1787" i="5"/>
  <c r="E1788" i="5"/>
  <c r="E1789" i="5"/>
  <c r="E1790" i="5"/>
  <c r="E1791" i="5"/>
  <c r="E1792" i="5"/>
  <c r="E1793" i="5"/>
  <c r="E1794" i="5"/>
  <c r="E1795" i="5"/>
  <c r="E1796" i="5"/>
  <c r="E1797" i="5"/>
  <c r="E1798" i="5"/>
  <c r="E1799" i="5"/>
  <c r="E1800" i="5"/>
  <c r="E1801" i="5"/>
  <c r="E1802" i="5"/>
  <c r="E1803" i="5"/>
  <c r="E1804" i="5"/>
  <c r="E1805" i="5"/>
  <c r="E1806" i="5"/>
  <c r="E1807" i="5"/>
  <c r="E1808" i="5"/>
  <c r="E1809" i="5"/>
  <c r="E1810" i="5"/>
  <c r="E1811" i="5"/>
  <c r="E1812" i="5"/>
  <c r="E1813" i="5"/>
  <c r="E1814" i="5"/>
  <c r="E1815" i="5"/>
  <c r="E1816" i="5"/>
  <c r="E1817" i="5"/>
  <c r="E1818" i="5"/>
  <c r="E1819" i="5"/>
  <c r="E1820" i="5"/>
  <c r="E1821" i="5"/>
  <c r="E1822" i="5"/>
  <c r="E1823" i="5"/>
  <c r="E1824" i="5"/>
  <c r="E1825" i="5"/>
  <c r="E1826" i="5"/>
  <c r="E1827" i="5"/>
  <c r="E1828" i="5"/>
  <c r="E1829" i="5"/>
  <c r="E1830" i="5"/>
  <c r="E1831" i="5"/>
  <c r="E1832" i="5"/>
  <c r="E1833" i="5"/>
  <c r="E1834" i="5"/>
  <c r="E1835" i="5"/>
  <c r="E1836" i="5"/>
  <c r="E1837" i="5"/>
  <c r="E1838" i="5"/>
  <c r="E1839" i="5"/>
  <c r="E1840" i="5"/>
  <c r="E1841" i="5"/>
  <c r="E1842" i="5"/>
  <c r="E1843" i="5"/>
  <c r="E1844" i="5"/>
  <c r="E1845" i="5"/>
  <c r="E1846" i="5"/>
  <c r="E1847" i="5"/>
  <c r="E1848" i="5"/>
  <c r="E1849" i="5"/>
  <c r="E1850" i="5"/>
  <c r="E1851" i="5"/>
  <c r="E1852" i="5"/>
  <c r="E1853" i="5"/>
  <c r="E1854" i="5"/>
  <c r="E1855" i="5"/>
  <c r="E1856" i="5"/>
  <c r="E1857" i="5"/>
  <c r="E1858" i="5"/>
  <c r="E1859" i="5"/>
  <c r="E1860" i="5"/>
  <c r="E1861" i="5"/>
  <c r="E1862" i="5"/>
  <c r="E1863" i="5"/>
  <c r="E1864" i="5"/>
  <c r="E1865" i="5"/>
  <c r="E1866" i="5"/>
  <c r="E1867" i="5"/>
  <c r="E1868" i="5"/>
  <c r="E1869" i="5"/>
  <c r="E1870" i="5"/>
  <c r="E1871" i="5"/>
  <c r="E1872" i="5"/>
  <c r="E1873" i="5"/>
  <c r="E1874" i="5"/>
  <c r="E1875" i="5"/>
  <c r="E1876" i="5"/>
  <c r="E1877" i="5"/>
  <c r="E1878" i="5"/>
  <c r="E1879" i="5"/>
  <c r="E1880" i="5"/>
  <c r="E1881" i="5"/>
  <c r="E1882" i="5"/>
  <c r="E1883" i="5"/>
  <c r="E1884" i="5"/>
  <c r="E1885" i="5"/>
  <c r="E1886" i="5"/>
  <c r="E1887" i="5"/>
  <c r="E1888" i="5"/>
  <c r="E1889" i="5"/>
  <c r="E1890" i="5"/>
  <c r="E1891" i="5"/>
  <c r="E1892" i="5"/>
  <c r="E1893" i="5"/>
  <c r="E1894" i="5"/>
  <c r="E1895" i="5"/>
  <c r="E1896" i="5"/>
  <c r="E1897" i="5"/>
  <c r="E1898" i="5"/>
  <c r="E1899" i="5"/>
  <c r="E1900" i="5"/>
  <c r="E1901" i="5"/>
  <c r="E1902" i="5"/>
  <c r="E1903" i="5"/>
  <c r="E1904" i="5"/>
  <c r="E1905" i="5"/>
  <c r="E1906" i="5"/>
  <c r="E1907" i="5"/>
  <c r="E1908" i="5"/>
  <c r="E1909" i="5"/>
  <c r="E1910" i="5"/>
  <c r="E1911" i="5"/>
  <c r="E1912" i="5"/>
  <c r="E1913" i="5"/>
  <c r="E1914" i="5"/>
  <c r="E1915" i="5"/>
  <c r="E1916" i="5"/>
  <c r="E1917" i="5"/>
  <c r="E1918" i="5"/>
  <c r="E1919" i="5"/>
  <c r="E1920" i="5"/>
  <c r="E1921" i="5"/>
  <c r="E1922" i="5"/>
  <c r="E1923" i="5"/>
  <c r="E1924" i="5"/>
  <c r="E1925" i="5"/>
  <c r="E1926" i="5"/>
  <c r="E1927" i="5"/>
  <c r="E1928" i="5"/>
  <c r="E1929" i="5"/>
  <c r="E1930" i="5"/>
  <c r="E1931" i="5"/>
  <c r="E1932" i="5"/>
  <c r="E1933" i="5"/>
  <c r="E1934" i="5"/>
  <c r="E1935" i="5"/>
  <c r="E1936" i="5"/>
  <c r="E1937" i="5"/>
  <c r="E1938" i="5"/>
  <c r="E1939" i="5"/>
  <c r="E1940" i="5"/>
  <c r="E1941" i="5"/>
  <c r="E1942" i="5"/>
  <c r="E1943" i="5"/>
  <c r="E1944" i="5"/>
  <c r="E1945" i="5"/>
  <c r="E1946" i="5"/>
  <c r="E1947" i="5"/>
  <c r="E1948" i="5"/>
  <c r="E1949" i="5"/>
  <c r="E1950" i="5"/>
  <c r="E1951" i="5"/>
  <c r="E1952" i="5"/>
  <c r="E1953" i="5"/>
  <c r="E1954" i="5"/>
  <c r="E1955" i="5"/>
  <c r="E1956" i="5"/>
  <c r="E1957" i="5"/>
  <c r="E1958" i="5"/>
  <c r="E1959" i="5"/>
  <c r="E1960" i="5"/>
  <c r="E1961" i="5"/>
  <c r="E1962" i="5"/>
  <c r="E1963" i="5"/>
  <c r="E1964" i="5"/>
  <c r="E1965" i="5"/>
  <c r="E1966" i="5"/>
  <c r="E1967" i="5"/>
  <c r="E1968" i="5"/>
  <c r="E1969" i="5"/>
  <c r="E1970" i="5"/>
  <c r="E1971" i="5"/>
  <c r="E1972" i="5"/>
  <c r="E1973" i="5"/>
  <c r="E1974" i="5"/>
  <c r="E1975" i="5"/>
  <c r="E1976" i="5"/>
  <c r="E1977" i="5"/>
  <c r="E1978" i="5"/>
  <c r="E1979" i="5"/>
  <c r="E1980" i="5"/>
  <c r="E1981" i="5"/>
  <c r="E1982" i="5"/>
  <c r="E1983" i="5"/>
  <c r="E1984" i="5"/>
  <c r="E1985" i="5"/>
  <c r="E1986" i="5"/>
  <c r="E1987" i="5"/>
  <c r="E1988" i="5"/>
  <c r="E1989" i="5"/>
  <c r="E1990" i="5"/>
  <c r="E1991" i="5"/>
  <c r="E1992" i="5"/>
  <c r="E1993" i="5"/>
  <c r="E1994" i="5"/>
  <c r="E1995" i="5"/>
  <c r="E1996" i="5"/>
  <c r="E1997" i="5"/>
  <c r="E1998" i="5"/>
  <c r="E1999" i="5"/>
  <c r="E2000" i="5"/>
  <c r="E2001" i="5"/>
  <c r="E2002" i="5"/>
  <c r="E2003" i="5"/>
  <c r="E2004" i="5"/>
  <c r="E2005" i="5"/>
  <c r="E2006" i="5"/>
  <c r="E2007" i="5"/>
  <c r="E2008" i="5"/>
  <c r="E2009" i="5"/>
  <c r="E2010" i="5"/>
  <c r="E2011" i="5"/>
  <c r="E2012" i="5"/>
  <c r="E2013" i="5"/>
  <c r="E2014" i="5"/>
  <c r="E2015" i="5"/>
  <c r="E2016" i="5"/>
  <c r="E2017" i="5"/>
  <c r="E2018" i="5"/>
  <c r="E2019" i="5"/>
  <c r="E2020" i="5"/>
  <c r="E2021" i="5"/>
  <c r="E2022" i="5"/>
  <c r="E2023" i="5"/>
  <c r="E2024" i="5"/>
  <c r="E2025" i="5"/>
  <c r="E2026" i="5"/>
  <c r="E2027" i="5"/>
  <c r="E2028" i="5"/>
  <c r="E2029" i="5"/>
  <c r="E2030" i="5"/>
  <c r="E2031" i="5"/>
  <c r="E2032" i="5"/>
  <c r="E2033" i="5"/>
  <c r="E2034" i="5"/>
  <c r="E2035" i="5"/>
  <c r="E2036" i="5"/>
  <c r="E2037" i="5"/>
  <c r="E2038" i="5"/>
  <c r="E2039" i="5"/>
  <c r="E2040" i="5"/>
  <c r="E2041" i="5"/>
  <c r="E2042" i="5"/>
  <c r="E2043" i="5"/>
  <c r="E2044" i="5"/>
  <c r="E2045" i="5"/>
  <c r="E2046" i="5"/>
  <c r="E2047" i="5"/>
  <c r="E2048" i="5"/>
  <c r="E2049" i="5"/>
  <c r="E2050" i="5"/>
  <c r="E2051" i="5"/>
  <c r="E2052" i="5"/>
  <c r="E2053" i="5"/>
  <c r="E2054" i="5"/>
  <c r="E2055" i="5"/>
  <c r="E2056" i="5"/>
  <c r="E2057" i="5"/>
  <c r="E2058" i="5"/>
  <c r="E2059" i="5"/>
  <c r="E2060" i="5"/>
  <c r="E2061" i="5"/>
  <c r="E2062" i="5"/>
  <c r="E2063" i="5"/>
  <c r="E2064" i="5"/>
  <c r="E2065" i="5"/>
  <c r="E2066" i="5"/>
  <c r="E2067" i="5"/>
  <c r="E2068" i="5"/>
  <c r="E2069" i="5"/>
  <c r="E2070" i="5"/>
  <c r="E2071" i="5"/>
  <c r="E2072" i="5"/>
  <c r="E2073" i="5"/>
  <c r="E2074" i="5"/>
  <c r="E2075" i="5"/>
  <c r="E2076" i="5"/>
  <c r="E2077" i="5"/>
  <c r="E2078" i="5"/>
  <c r="E2079" i="5"/>
  <c r="E2080" i="5"/>
  <c r="E2081" i="5"/>
  <c r="E2082" i="5"/>
  <c r="E2083" i="5"/>
  <c r="E2084" i="5"/>
  <c r="E2085" i="5"/>
  <c r="E2086" i="5"/>
  <c r="E2087" i="5"/>
  <c r="E2088" i="5"/>
  <c r="E2089" i="5"/>
  <c r="E2090" i="5"/>
  <c r="E2091" i="5"/>
  <c r="E2092" i="5"/>
  <c r="E2093" i="5"/>
  <c r="E2094" i="5"/>
  <c r="E2095" i="5"/>
  <c r="E2096" i="5"/>
  <c r="E2097" i="5"/>
  <c r="E2098" i="5"/>
  <c r="E2099" i="5"/>
  <c r="E2100" i="5"/>
  <c r="E2101" i="5"/>
  <c r="E2102" i="5"/>
  <c r="E2103" i="5"/>
  <c r="E2104" i="5"/>
  <c r="E2105" i="5"/>
  <c r="E2106" i="5"/>
  <c r="E2107" i="5"/>
  <c r="E2108" i="5"/>
  <c r="E2109" i="5"/>
  <c r="E2110" i="5"/>
  <c r="E2111" i="5"/>
  <c r="E2112" i="5"/>
  <c r="E2113" i="5"/>
  <c r="E2114" i="5"/>
  <c r="E2115" i="5"/>
  <c r="E2116" i="5"/>
  <c r="E2117" i="5"/>
  <c r="E2118" i="5"/>
  <c r="E2119" i="5"/>
  <c r="E2120" i="5"/>
  <c r="E2121" i="5"/>
  <c r="E2122" i="5"/>
  <c r="E2123" i="5"/>
  <c r="E2124" i="5"/>
  <c r="E2125" i="5"/>
  <c r="E2126" i="5"/>
  <c r="E2127" i="5"/>
  <c r="E2128" i="5"/>
  <c r="E2129" i="5"/>
  <c r="E2130" i="5"/>
  <c r="E2131" i="5"/>
  <c r="E2132" i="5"/>
  <c r="E2133" i="5"/>
  <c r="E2134" i="5"/>
  <c r="E2135" i="5"/>
  <c r="E2136" i="5"/>
  <c r="E2137" i="5"/>
  <c r="E2138" i="5"/>
  <c r="E2139" i="5"/>
  <c r="E2140" i="5"/>
  <c r="E2141" i="5"/>
  <c r="E2142" i="5"/>
  <c r="E2143" i="5"/>
  <c r="E2144" i="5"/>
  <c r="E2145" i="5"/>
  <c r="E2146" i="5"/>
  <c r="E2147" i="5"/>
  <c r="E2148" i="5"/>
  <c r="E2149" i="5"/>
  <c r="E2150" i="5"/>
  <c r="E2151" i="5"/>
  <c r="E2152" i="5"/>
  <c r="E2153" i="5"/>
  <c r="E2154" i="5"/>
  <c r="E2155" i="5"/>
  <c r="E2156" i="5"/>
  <c r="E2157" i="5"/>
  <c r="E2158" i="5"/>
  <c r="E2159" i="5"/>
  <c r="E2160" i="5"/>
  <c r="E2161" i="5"/>
  <c r="E2162" i="5"/>
  <c r="E2163" i="5"/>
  <c r="E2164" i="5"/>
  <c r="E2165" i="5"/>
  <c r="E2166" i="5"/>
  <c r="E2167" i="5"/>
  <c r="E2168" i="5"/>
  <c r="E2169" i="5"/>
  <c r="E2170" i="5"/>
  <c r="E2171" i="5"/>
  <c r="E2172" i="5"/>
  <c r="E2173" i="5"/>
  <c r="E2174" i="5"/>
  <c r="E2175" i="5"/>
  <c r="E2176" i="5"/>
  <c r="E2177" i="5"/>
  <c r="E2178" i="5"/>
  <c r="E2179" i="5"/>
  <c r="E2180" i="5"/>
  <c r="E2181" i="5"/>
  <c r="E2182" i="5"/>
  <c r="E2183" i="5"/>
  <c r="E2184" i="5"/>
  <c r="E2185" i="5"/>
  <c r="E2186" i="5"/>
  <c r="E2187" i="5"/>
  <c r="E2188" i="5"/>
  <c r="E2189" i="5"/>
  <c r="E2190" i="5"/>
  <c r="E2191" i="5"/>
  <c r="E2192" i="5"/>
  <c r="E2193" i="5"/>
  <c r="E2194" i="5"/>
  <c r="E2195" i="5"/>
  <c r="E2196" i="5"/>
  <c r="E2197" i="5"/>
  <c r="E2198" i="5"/>
  <c r="E2199" i="5"/>
  <c r="E2200" i="5"/>
  <c r="E2201" i="5"/>
  <c r="E2202" i="5"/>
  <c r="E2203" i="5"/>
  <c r="E2204" i="5"/>
  <c r="E2205" i="5"/>
  <c r="E2206" i="5"/>
  <c r="E2207" i="5"/>
  <c r="E2208" i="5"/>
  <c r="E2209" i="5"/>
  <c r="E2210" i="5"/>
  <c r="E2211" i="5"/>
  <c r="E2212" i="5"/>
  <c r="E2213" i="5"/>
  <c r="E2214" i="5"/>
  <c r="E2215" i="5"/>
  <c r="E2216" i="5"/>
  <c r="E2217" i="5"/>
  <c r="E2218" i="5"/>
  <c r="E2219" i="5"/>
  <c r="E2220" i="5"/>
  <c r="E2221" i="5"/>
  <c r="E2222" i="5"/>
  <c r="E2223" i="5"/>
  <c r="E2224" i="5"/>
  <c r="E2225" i="5"/>
  <c r="E2226" i="5"/>
  <c r="E2227" i="5"/>
  <c r="E2228" i="5"/>
  <c r="E2229" i="5"/>
  <c r="E2230" i="5"/>
  <c r="E2231" i="5"/>
  <c r="E2232" i="5"/>
  <c r="E2233" i="5"/>
  <c r="E2234" i="5"/>
  <c r="E2235" i="5"/>
  <c r="E2236" i="5"/>
  <c r="E2237" i="5"/>
  <c r="E2238" i="5"/>
  <c r="E2239" i="5"/>
  <c r="E2240" i="5"/>
  <c r="E2241" i="5"/>
  <c r="E2242" i="5"/>
  <c r="E2243" i="5"/>
  <c r="E2244" i="5"/>
  <c r="E2245" i="5"/>
  <c r="E2246" i="5"/>
  <c r="E2247" i="5"/>
  <c r="E2248" i="5"/>
  <c r="E2249" i="5"/>
  <c r="E2250" i="5"/>
  <c r="E2251" i="5"/>
  <c r="E2252" i="5"/>
  <c r="E2253" i="5"/>
  <c r="E2254" i="5"/>
  <c r="E2255" i="5"/>
  <c r="E2256" i="5"/>
  <c r="E2257" i="5"/>
  <c r="E2258" i="5"/>
  <c r="E2259" i="5"/>
  <c r="E2260" i="5"/>
  <c r="E2261" i="5"/>
  <c r="E2262" i="5"/>
  <c r="E2263" i="5"/>
  <c r="E2264" i="5"/>
  <c r="E2265" i="5"/>
  <c r="E2266" i="5"/>
  <c r="E2267" i="5"/>
  <c r="E2268" i="5"/>
  <c r="E2269" i="5"/>
  <c r="E2270" i="5"/>
  <c r="E2271" i="5"/>
  <c r="E2272" i="5"/>
  <c r="E2273" i="5"/>
  <c r="E2274" i="5"/>
  <c r="E2275" i="5"/>
  <c r="E2276" i="5"/>
  <c r="E2277" i="5"/>
  <c r="E2278" i="5"/>
  <c r="E2279" i="5"/>
  <c r="E2280" i="5"/>
  <c r="E2281" i="5"/>
  <c r="E2282" i="5"/>
  <c r="E2283" i="5"/>
  <c r="E2284" i="5"/>
  <c r="E2285" i="5"/>
  <c r="E2286" i="5"/>
  <c r="E2287" i="5"/>
  <c r="E2288" i="5"/>
  <c r="E2289" i="5"/>
  <c r="E2290" i="5"/>
  <c r="E2291" i="5"/>
  <c r="E2292" i="5"/>
  <c r="E2293" i="5"/>
  <c r="E2294" i="5"/>
  <c r="E2295" i="5"/>
  <c r="E2296" i="5"/>
  <c r="E2297" i="5"/>
  <c r="E2298" i="5"/>
  <c r="E2299" i="5"/>
  <c r="E2300" i="5"/>
  <c r="E2301" i="5"/>
  <c r="E2302" i="5"/>
  <c r="E2303" i="5"/>
  <c r="E2304" i="5"/>
  <c r="E2305" i="5"/>
  <c r="E2306" i="5"/>
  <c r="E2307" i="5"/>
  <c r="E2308" i="5"/>
  <c r="E2309" i="5"/>
  <c r="E2310" i="5"/>
  <c r="E2311" i="5"/>
  <c r="E2312" i="5"/>
  <c r="E2313" i="5"/>
  <c r="E2314" i="5"/>
  <c r="E2315" i="5"/>
  <c r="E2316" i="5"/>
  <c r="E2317" i="5"/>
  <c r="E2318" i="5"/>
  <c r="E2319" i="5"/>
  <c r="E2320" i="5"/>
  <c r="E2321" i="5"/>
  <c r="E2322" i="5"/>
  <c r="E2323" i="5"/>
  <c r="E2324" i="5"/>
  <c r="E2325" i="5"/>
  <c r="E2326" i="5"/>
  <c r="E2327" i="5"/>
  <c r="E2328" i="5"/>
  <c r="E2329" i="5"/>
  <c r="E2330" i="5"/>
  <c r="E2331" i="5"/>
  <c r="E2332" i="5"/>
  <c r="E2333" i="5"/>
  <c r="E2334" i="5"/>
  <c r="E2335" i="5"/>
  <c r="E2336" i="5"/>
  <c r="E2337" i="5"/>
  <c r="E2338" i="5"/>
  <c r="E2339" i="5"/>
  <c r="E2340" i="5"/>
  <c r="E2341" i="5"/>
  <c r="E2342" i="5"/>
  <c r="E2343" i="5"/>
  <c r="E2344" i="5"/>
  <c r="E2345" i="5"/>
  <c r="E2346" i="5"/>
  <c r="E2347" i="5"/>
  <c r="E2348" i="5"/>
  <c r="E2349" i="5"/>
  <c r="E2350" i="5"/>
  <c r="E2351" i="5"/>
  <c r="E2352" i="5"/>
  <c r="E2353" i="5"/>
  <c r="E2354" i="5"/>
  <c r="E2355" i="5"/>
  <c r="E2356" i="5"/>
  <c r="E2357" i="5"/>
  <c r="E2358" i="5"/>
  <c r="E2359" i="5"/>
  <c r="E2360" i="5"/>
  <c r="E2361" i="5"/>
  <c r="E2362" i="5"/>
  <c r="E2363" i="5"/>
  <c r="E2364" i="5"/>
  <c r="E2365" i="5"/>
  <c r="E2366" i="5"/>
  <c r="E2367" i="5"/>
  <c r="E2368" i="5"/>
  <c r="E2369" i="5"/>
  <c r="E2370" i="5"/>
  <c r="E2371" i="5"/>
  <c r="E2372" i="5"/>
  <c r="E2373" i="5"/>
  <c r="E2374" i="5"/>
  <c r="E2375" i="5"/>
  <c r="E2376" i="5"/>
  <c r="E2377" i="5"/>
  <c r="E2378" i="5"/>
  <c r="E2379" i="5"/>
  <c r="E2380" i="5"/>
  <c r="E2381" i="5"/>
  <c r="E2382" i="5"/>
  <c r="E2383" i="5"/>
  <c r="E2384" i="5"/>
  <c r="E2385" i="5"/>
  <c r="E2386" i="5"/>
  <c r="E2387" i="5"/>
  <c r="E2388" i="5"/>
  <c r="E2389" i="5"/>
  <c r="E2390" i="5"/>
  <c r="E2391" i="5"/>
  <c r="E2392" i="5"/>
  <c r="E2393" i="5"/>
  <c r="E2394" i="5"/>
  <c r="E2395" i="5"/>
  <c r="E2396" i="5"/>
  <c r="E2397" i="5"/>
  <c r="E2398" i="5"/>
  <c r="E2399" i="5"/>
  <c r="E2400" i="5"/>
  <c r="E2401" i="5"/>
  <c r="E2402" i="5"/>
  <c r="E2403" i="5"/>
  <c r="E2404" i="5"/>
  <c r="E2405" i="5"/>
  <c r="E2406" i="5"/>
  <c r="E2407" i="5"/>
  <c r="E2408" i="5"/>
  <c r="E2409" i="5"/>
  <c r="E2410" i="5"/>
  <c r="E2411" i="5"/>
  <c r="E2412" i="5"/>
  <c r="E2413" i="5"/>
  <c r="E2414" i="5"/>
  <c r="E2415" i="5"/>
  <c r="E2416" i="5"/>
  <c r="E2417" i="5"/>
  <c r="E2418" i="5"/>
  <c r="E2419" i="5"/>
  <c r="E2420" i="5"/>
  <c r="E2421" i="5"/>
  <c r="E2422" i="5"/>
  <c r="E2423" i="5"/>
  <c r="E2424" i="5"/>
  <c r="E2425" i="5"/>
  <c r="E2426" i="5"/>
  <c r="E2427" i="5"/>
  <c r="E2428" i="5"/>
  <c r="E2429" i="5"/>
  <c r="E2430" i="5"/>
  <c r="E2431" i="5"/>
  <c r="E2432" i="5"/>
  <c r="E2433" i="5"/>
  <c r="E2434" i="5"/>
  <c r="E2435" i="5"/>
  <c r="E2436" i="5"/>
  <c r="E2437" i="5"/>
  <c r="E2438" i="5"/>
  <c r="E2439" i="5"/>
  <c r="E2440" i="5"/>
  <c r="E2441" i="5"/>
  <c r="E2442" i="5"/>
  <c r="E2443" i="5"/>
  <c r="E2444" i="5"/>
  <c r="E2445" i="5"/>
  <c r="E2446" i="5"/>
  <c r="E2447" i="5"/>
  <c r="E2448" i="5"/>
  <c r="E2449" i="5"/>
  <c r="E2450" i="5"/>
  <c r="E2451" i="5"/>
  <c r="E2452" i="5"/>
  <c r="E2453" i="5"/>
  <c r="E2454" i="5"/>
  <c r="E2455" i="5"/>
  <c r="E2456" i="5"/>
  <c r="E2457" i="5"/>
  <c r="E2458" i="5"/>
  <c r="E2459" i="5"/>
  <c r="E2460" i="5"/>
  <c r="E2461" i="5"/>
  <c r="E2462" i="5"/>
  <c r="E2463" i="5"/>
  <c r="E2464" i="5"/>
  <c r="E2465" i="5"/>
  <c r="E2466" i="5"/>
  <c r="E2467" i="5"/>
  <c r="E2468" i="5"/>
  <c r="E2469" i="5"/>
  <c r="E2470" i="5"/>
  <c r="E2471" i="5"/>
  <c r="E2472" i="5"/>
  <c r="E2473" i="5"/>
  <c r="E2474" i="5"/>
  <c r="E2475" i="5"/>
  <c r="E2476" i="5"/>
  <c r="E2477" i="5"/>
  <c r="E2478" i="5"/>
  <c r="E2479" i="5"/>
  <c r="E2480" i="5"/>
  <c r="E2481" i="5"/>
  <c r="E2482" i="5"/>
  <c r="E2483" i="5"/>
  <c r="E2484" i="5"/>
  <c r="E2485" i="5"/>
  <c r="E2486" i="5"/>
  <c r="E2487" i="5"/>
  <c r="E2488" i="5"/>
  <c r="E2489" i="5"/>
  <c r="E2490" i="5"/>
  <c r="E2491" i="5"/>
  <c r="E2492" i="5"/>
  <c r="E2493" i="5"/>
  <c r="E2494" i="5"/>
  <c r="E2495" i="5"/>
  <c r="E2496" i="5"/>
  <c r="E2497" i="5"/>
  <c r="E2498" i="5"/>
  <c r="E2499" i="5"/>
  <c r="E2500" i="5"/>
  <c r="E2501" i="5"/>
  <c r="E2502" i="5"/>
  <c r="E2503" i="5"/>
  <c r="E2504" i="5"/>
  <c r="E2505" i="5"/>
  <c r="E2506" i="5"/>
  <c r="E2507" i="5"/>
  <c r="E2508" i="5"/>
  <c r="E2509" i="5"/>
  <c r="E2510" i="5"/>
  <c r="E2511" i="5"/>
  <c r="E2512" i="5"/>
  <c r="E2513" i="5"/>
  <c r="E2514" i="5"/>
  <c r="E2515" i="5"/>
  <c r="E2516" i="5"/>
  <c r="E2517" i="5"/>
  <c r="E2518" i="5"/>
  <c r="E2519" i="5"/>
  <c r="E2520" i="5"/>
  <c r="E2521" i="5"/>
  <c r="E2522" i="5"/>
  <c r="E2523" i="5"/>
  <c r="E2524" i="5"/>
  <c r="E2525" i="5"/>
  <c r="E2526" i="5"/>
  <c r="E2527" i="5"/>
  <c r="E2528" i="5"/>
  <c r="E2529" i="5"/>
  <c r="E2530" i="5"/>
  <c r="E2531" i="5"/>
  <c r="E2532" i="5"/>
  <c r="E2533" i="5"/>
  <c r="E2534" i="5"/>
  <c r="E2535" i="5"/>
  <c r="E2536" i="5"/>
  <c r="E2537" i="5"/>
  <c r="E2538" i="5"/>
  <c r="E2539" i="5"/>
  <c r="E2540" i="5"/>
  <c r="E2541" i="5"/>
  <c r="E2542" i="5"/>
  <c r="E2543" i="5"/>
  <c r="E2544" i="5"/>
  <c r="E2545" i="5"/>
  <c r="E2546" i="5"/>
  <c r="E2547" i="5"/>
  <c r="E2548" i="5"/>
  <c r="E2549" i="5"/>
  <c r="E2550" i="5"/>
  <c r="E2551" i="5"/>
  <c r="E2552" i="5"/>
  <c r="E2553" i="5"/>
  <c r="E2554" i="5"/>
  <c r="E2555" i="5"/>
  <c r="E2556" i="5"/>
  <c r="E2557" i="5"/>
  <c r="E2558" i="5"/>
  <c r="E2559" i="5"/>
  <c r="E2560" i="5"/>
  <c r="E2561" i="5"/>
  <c r="E2562" i="5"/>
  <c r="E2563" i="5"/>
  <c r="E2564" i="5"/>
  <c r="E2565" i="5"/>
  <c r="E2566" i="5"/>
  <c r="E2567" i="5"/>
  <c r="E2568" i="5"/>
  <c r="E2569" i="5"/>
  <c r="E2570" i="5"/>
  <c r="E2571" i="5"/>
  <c r="E2572" i="5"/>
  <c r="E2573" i="5"/>
  <c r="E2574" i="5"/>
  <c r="E2575" i="5"/>
  <c r="E2576" i="5"/>
  <c r="E2577" i="5"/>
  <c r="E2578" i="5"/>
  <c r="E2579" i="5"/>
  <c r="E2580" i="5"/>
  <c r="E2581" i="5"/>
  <c r="E2582" i="5"/>
  <c r="E2583" i="5"/>
  <c r="E2584" i="5"/>
  <c r="E2585" i="5"/>
  <c r="E2586" i="5"/>
  <c r="E2587" i="5"/>
  <c r="E2588" i="5"/>
  <c r="E2589" i="5"/>
  <c r="E2590" i="5"/>
  <c r="E2591" i="5"/>
  <c r="E2592" i="5"/>
  <c r="E2593" i="5"/>
  <c r="E2594" i="5"/>
  <c r="E2595" i="5"/>
  <c r="E2596" i="5"/>
  <c r="E2597" i="5"/>
  <c r="E2598" i="5"/>
  <c r="E2599" i="5"/>
  <c r="E2600" i="5"/>
  <c r="E2601" i="5"/>
  <c r="E2602" i="5"/>
  <c r="E2603" i="5"/>
  <c r="E2604" i="5"/>
  <c r="E2605" i="5"/>
  <c r="E2606" i="5"/>
  <c r="E2607" i="5"/>
  <c r="E2608" i="5"/>
  <c r="E2609" i="5"/>
  <c r="E2610" i="5"/>
  <c r="E2611" i="5"/>
  <c r="E2612" i="5"/>
  <c r="E2613" i="5"/>
  <c r="E2614" i="5"/>
  <c r="E2615" i="5"/>
  <c r="E2616" i="5"/>
  <c r="E2617" i="5"/>
  <c r="E2618" i="5"/>
  <c r="E2619" i="5"/>
  <c r="E2620" i="5"/>
  <c r="E2621" i="5"/>
  <c r="E2622" i="5"/>
  <c r="E2623" i="5"/>
  <c r="E2624" i="5"/>
  <c r="E2625" i="5"/>
  <c r="E2626" i="5"/>
  <c r="E2627" i="5"/>
  <c r="E2628" i="5"/>
  <c r="E2629" i="5"/>
  <c r="E2630" i="5"/>
  <c r="E2631" i="5"/>
  <c r="E2632" i="5"/>
  <c r="E2633" i="5"/>
  <c r="E2634" i="5"/>
  <c r="E2635" i="5"/>
  <c r="E2636" i="5"/>
  <c r="E2637" i="5"/>
  <c r="E2638" i="5"/>
  <c r="E2639" i="5"/>
  <c r="E2640" i="5"/>
  <c r="E2641" i="5"/>
  <c r="E2642" i="5"/>
  <c r="E2643" i="5"/>
  <c r="E2644" i="5"/>
  <c r="E2645" i="5"/>
  <c r="E2646" i="5"/>
  <c r="E2647" i="5"/>
  <c r="E2648" i="5"/>
  <c r="E2649" i="5"/>
  <c r="E2650" i="5"/>
  <c r="E2651" i="5"/>
  <c r="E2652" i="5"/>
  <c r="E2653" i="5"/>
  <c r="E2654" i="5"/>
  <c r="E2655" i="5"/>
  <c r="E2656" i="5"/>
  <c r="E2657" i="5"/>
  <c r="E2658" i="5"/>
  <c r="E2659" i="5"/>
  <c r="E2660" i="5"/>
  <c r="E2661" i="5"/>
  <c r="E2662" i="5"/>
  <c r="E2663" i="5"/>
  <c r="E2664" i="5"/>
  <c r="E2665" i="5"/>
  <c r="E2666" i="5"/>
  <c r="E2667" i="5"/>
  <c r="E2668" i="5"/>
  <c r="E2669" i="5"/>
  <c r="E2670" i="5"/>
  <c r="E2671" i="5"/>
  <c r="E2672" i="5"/>
  <c r="E2673" i="5"/>
  <c r="E2674" i="5"/>
  <c r="E2675" i="5"/>
  <c r="E2676" i="5"/>
  <c r="E2677" i="5"/>
  <c r="E2678" i="5"/>
  <c r="E2679" i="5"/>
  <c r="E2680" i="5"/>
  <c r="E2681" i="5"/>
  <c r="E2682" i="5"/>
  <c r="E2683" i="5"/>
  <c r="E2684" i="5"/>
  <c r="E2685" i="5"/>
  <c r="E2686" i="5"/>
  <c r="E2687" i="5"/>
  <c r="E2688" i="5"/>
  <c r="E2689" i="5"/>
  <c r="E2690" i="5"/>
  <c r="E2691" i="5"/>
  <c r="E2692" i="5"/>
  <c r="E2693" i="5"/>
  <c r="E2694" i="5"/>
  <c r="E2695" i="5"/>
  <c r="E2696" i="5"/>
  <c r="E2697" i="5"/>
  <c r="E2698" i="5"/>
  <c r="E2699" i="5"/>
  <c r="E2700" i="5"/>
  <c r="E2701" i="5"/>
  <c r="E2702" i="5"/>
  <c r="E2703" i="5"/>
  <c r="E2704" i="5"/>
  <c r="E2705" i="5"/>
  <c r="E2706" i="5"/>
  <c r="E2707" i="5"/>
  <c r="E2708" i="5"/>
  <c r="E2709" i="5"/>
  <c r="E2710" i="5"/>
  <c r="E2711" i="5"/>
  <c r="E2712" i="5"/>
  <c r="E2713" i="5"/>
  <c r="E2714" i="5"/>
  <c r="E2715" i="5"/>
  <c r="E2716" i="5"/>
  <c r="E2717" i="5"/>
  <c r="E2718" i="5"/>
  <c r="E2719" i="5"/>
  <c r="E2720" i="5"/>
  <c r="E2721" i="5"/>
  <c r="E2722" i="5"/>
  <c r="E2723" i="5"/>
  <c r="E2724" i="5"/>
  <c r="E2725" i="5"/>
  <c r="E2726" i="5"/>
  <c r="E2727" i="5"/>
  <c r="E2728" i="5"/>
  <c r="E2729" i="5"/>
  <c r="E2730" i="5"/>
  <c r="E2731" i="5"/>
  <c r="E2732" i="5"/>
  <c r="E2733" i="5"/>
  <c r="E2734" i="5"/>
  <c r="E2735" i="5"/>
  <c r="E2736" i="5"/>
  <c r="E2737" i="5"/>
  <c r="E2738" i="5"/>
  <c r="E2739" i="5"/>
  <c r="E2740" i="5"/>
  <c r="E2741" i="5"/>
  <c r="E2742" i="5"/>
  <c r="E2743" i="5"/>
  <c r="E2744" i="5"/>
  <c r="E2745" i="5"/>
  <c r="E2746" i="5"/>
  <c r="E2747" i="5"/>
  <c r="E2748" i="5"/>
  <c r="E2749" i="5"/>
  <c r="E2750" i="5"/>
  <c r="E2751" i="5"/>
  <c r="E2752" i="5"/>
  <c r="E2753" i="5"/>
  <c r="E2754" i="5"/>
  <c r="E2755" i="5"/>
  <c r="E2756" i="5"/>
  <c r="E2757" i="5"/>
  <c r="E2758" i="5"/>
  <c r="E2759" i="5"/>
  <c r="E2760" i="5"/>
  <c r="E2761" i="5"/>
  <c r="E2762" i="5"/>
  <c r="E2763" i="5"/>
  <c r="E2764" i="5"/>
  <c r="E2765" i="5"/>
  <c r="E2766" i="5"/>
  <c r="E2767" i="5"/>
  <c r="E2768" i="5"/>
  <c r="E2769" i="5"/>
  <c r="E2770" i="5"/>
  <c r="E2771" i="5"/>
  <c r="E2772" i="5"/>
  <c r="E2773" i="5"/>
  <c r="E2774" i="5"/>
  <c r="E2775" i="5"/>
  <c r="E2776" i="5"/>
  <c r="E2777" i="5"/>
  <c r="E2778" i="5"/>
  <c r="E2779" i="5"/>
  <c r="E2780" i="5"/>
  <c r="E2781" i="5"/>
  <c r="E2782" i="5"/>
  <c r="E2783" i="5"/>
  <c r="E2784" i="5"/>
  <c r="E2785" i="5"/>
  <c r="E2786" i="5"/>
  <c r="E2787" i="5"/>
  <c r="E2788" i="5"/>
  <c r="E2789" i="5"/>
  <c r="E2790" i="5"/>
  <c r="E2791" i="5"/>
  <c r="E2792" i="5"/>
  <c r="E2793" i="5"/>
  <c r="E2794" i="5"/>
  <c r="E2795" i="5"/>
  <c r="E2796" i="5"/>
  <c r="E2797" i="5"/>
  <c r="E2798" i="5"/>
  <c r="E2799" i="5"/>
  <c r="E2800" i="5"/>
  <c r="E2801" i="5"/>
  <c r="E2802" i="5"/>
  <c r="E2803" i="5"/>
  <c r="E2804" i="5"/>
  <c r="E2805" i="5"/>
  <c r="E2806" i="5"/>
  <c r="E2807" i="5"/>
  <c r="E2808" i="5"/>
  <c r="E2809" i="5"/>
  <c r="E2810" i="5"/>
  <c r="E2811" i="5"/>
  <c r="E2812" i="5"/>
  <c r="E2813" i="5"/>
  <c r="E2814" i="5"/>
  <c r="E2815" i="5"/>
  <c r="E2816" i="5"/>
  <c r="E2817" i="5"/>
  <c r="E2818" i="5"/>
  <c r="E2819" i="5"/>
  <c r="E2820" i="5"/>
  <c r="E2821" i="5"/>
  <c r="E2822" i="5"/>
  <c r="E2823" i="5"/>
  <c r="E2824" i="5"/>
  <c r="E2825" i="5"/>
  <c r="E2826" i="5"/>
  <c r="E2827" i="5"/>
  <c r="E2828" i="5"/>
  <c r="E2829" i="5"/>
  <c r="E2830" i="5"/>
  <c r="E2831" i="5"/>
  <c r="E2832" i="5"/>
  <c r="E2833" i="5"/>
  <c r="E2834" i="5"/>
  <c r="E2835" i="5"/>
  <c r="E2836" i="5"/>
  <c r="E2837" i="5"/>
  <c r="E2838" i="5"/>
  <c r="E2839" i="5"/>
  <c r="E2840" i="5"/>
  <c r="E2841" i="5"/>
  <c r="E2842" i="5"/>
  <c r="E2843" i="5"/>
  <c r="E2844" i="5"/>
  <c r="E2845" i="5"/>
  <c r="E2846" i="5"/>
  <c r="E2847" i="5"/>
  <c r="E2848" i="5"/>
  <c r="E2849" i="5"/>
  <c r="E2850" i="5"/>
  <c r="E2851" i="5"/>
  <c r="E2852" i="5"/>
  <c r="E2853" i="5"/>
  <c r="E2854" i="5"/>
  <c r="E2855" i="5"/>
  <c r="E2856" i="5"/>
  <c r="E2857" i="5"/>
  <c r="E2858" i="5"/>
  <c r="E2859" i="5"/>
  <c r="E2860" i="5"/>
  <c r="E2861" i="5"/>
  <c r="E2862" i="5"/>
  <c r="E2863" i="5"/>
  <c r="E2864" i="5"/>
  <c r="E2865" i="5"/>
  <c r="E2866" i="5"/>
  <c r="E2867" i="5"/>
  <c r="E2868" i="5"/>
  <c r="E2869" i="5"/>
  <c r="E2870" i="5"/>
  <c r="E2871" i="5"/>
  <c r="E2872" i="5"/>
  <c r="E2873" i="5"/>
  <c r="E2874" i="5"/>
  <c r="E2875" i="5"/>
  <c r="E2876" i="5"/>
  <c r="E2877" i="5"/>
  <c r="E2878" i="5"/>
  <c r="E2879" i="5"/>
  <c r="E2880" i="5"/>
  <c r="E2881" i="5"/>
  <c r="E2882" i="5"/>
  <c r="E2883" i="5"/>
  <c r="E2884" i="5"/>
  <c r="E2885" i="5"/>
  <c r="E2886" i="5"/>
  <c r="E2887" i="5"/>
  <c r="E2888" i="5"/>
  <c r="E2889" i="5"/>
  <c r="E2890" i="5"/>
  <c r="E2891" i="5"/>
  <c r="E2892" i="5"/>
  <c r="E2893" i="5"/>
  <c r="E2894" i="5"/>
  <c r="E2895" i="5"/>
  <c r="E2896" i="5"/>
  <c r="E2897" i="5"/>
  <c r="E2898" i="5"/>
  <c r="E2899" i="5"/>
  <c r="E2900" i="5"/>
  <c r="E2901" i="5"/>
  <c r="E2902" i="5"/>
  <c r="E2903" i="5"/>
  <c r="E2904" i="5"/>
  <c r="E2905" i="5"/>
  <c r="E2906" i="5"/>
  <c r="E2907" i="5"/>
  <c r="E2908" i="5"/>
  <c r="E2909" i="5"/>
  <c r="E2910" i="5"/>
  <c r="E2911" i="5"/>
  <c r="E2912" i="5"/>
  <c r="E2913" i="5"/>
  <c r="E2914" i="5"/>
  <c r="E2915" i="5"/>
  <c r="E2916" i="5"/>
  <c r="E2917" i="5"/>
  <c r="E2918" i="5"/>
  <c r="E2919" i="5"/>
  <c r="E2920" i="5"/>
  <c r="E2921" i="5"/>
  <c r="E2922" i="5"/>
  <c r="E2923" i="5"/>
  <c r="E2924" i="5"/>
  <c r="E2925" i="5"/>
  <c r="E2926" i="5"/>
  <c r="E2927" i="5"/>
  <c r="E2928" i="5"/>
  <c r="E2929" i="5"/>
  <c r="E2930" i="5"/>
  <c r="E2931" i="5"/>
  <c r="E2932" i="5"/>
  <c r="E2933" i="5"/>
  <c r="E2934" i="5"/>
  <c r="E2935" i="5"/>
  <c r="E2936" i="5"/>
  <c r="E2937" i="5"/>
  <c r="E2938" i="5"/>
  <c r="E2939" i="5"/>
  <c r="E2940" i="5"/>
  <c r="E2941" i="5"/>
  <c r="E2942" i="5"/>
  <c r="E2943" i="5"/>
  <c r="E2944" i="5"/>
  <c r="E2945" i="5"/>
  <c r="E2946" i="5"/>
  <c r="E2947" i="5"/>
  <c r="E2948" i="5"/>
  <c r="E2949" i="5"/>
  <c r="E2950" i="5"/>
  <c r="E2951" i="5"/>
  <c r="E2952" i="5"/>
  <c r="E2953" i="5"/>
  <c r="E2954" i="5"/>
  <c r="E2955" i="5"/>
  <c r="E2956" i="5"/>
  <c r="E2957" i="5"/>
  <c r="E2958" i="5"/>
  <c r="E2959" i="5"/>
  <c r="E2960" i="5"/>
  <c r="E2961" i="5"/>
  <c r="E2962" i="5"/>
  <c r="E2963" i="5"/>
  <c r="E2964" i="5"/>
  <c r="E2965" i="5"/>
  <c r="E2966" i="5"/>
  <c r="E2967" i="5"/>
  <c r="E2968" i="5"/>
  <c r="E2969" i="5"/>
  <c r="E2970" i="5"/>
  <c r="E2971" i="5"/>
  <c r="E2972" i="5"/>
  <c r="E2973" i="5"/>
  <c r="E2974" i="5"/>
  <c r="E2975" i="5"/>
  <c r="E2976" i="5"/>
  <c r="E2977" i="5"/>
  <c r="E2978" i="5"/>
  <c r="E2979" i="5"/>
  <c r="E2980" i="5"/>
  <c r="E2981" i="5"/>
  <c r="E2982" i="5"/>
  <c r="E2983" i="5"/>
  <c r="E2984" i="5"/>
  <c r="E2985" i="5"/>
  <c r="E2986" i="5"/>
  <c r="E2987" i="5"/>
  <c r="E2988" i="5"/>
  <c r="E2989" i="5"/>
  <c r="E2990" i="5"/>
  <c r="E2991" i="5"/>
  <c r="E2992" i="5"/>
  <c r="E2993" i="5"/>
  <c r="E2994" i="5"/>
  <c r="E2995" i="5"/>
  <c r="E2996" i="5"/>
  <c r="E2997" i="5"/>
  <c r="E2998" i="5"/>
  <c r="E2999" i="5"/>
  <c r="E3000" i="5"/>
  <c r="E3001" i="5"/>
  <c r="E3002" i="5"/>
  <c r="E3003" i="5"/>
  <c r="E3004" i="5"/>
  <c r="E3005" i="5"/>
  <c r="E3006" i="5"/>
  <c r="E3007" i="5"/>
  <c r="E3008" i="5"/>
  <c r="E3009" i="5"/>
  <c r="E3010" i="5"/>
  <c r="E3011" i="5"/>
  <c r="E3012" i="5"/>
  <c r="E3013" i="5"/>
  <c r="E3014" i="5"/>
  <c r="E3015" i="5"/>
  <c r="E3016" i="5"/>
  <c r="E3017" i="5"/>
  <c r="E3018" i="5"/>
  <c r="E3019" i="5"/>
  <c r="E3020" i="5"/>
  <c r="E3021" i="5"/>
  <c r="E3022" i="5"/>
  <c r="E3023" i="5"/>
  <c r="E3024" i="5"/>
  <c r="E3025" i="5"/>
  <c r="E3026" i="5"/>
  <c r="E3027" i="5"/>
  <c r="E3028" i="5"/>
  <c r="E3029" i="5"/>
  <c r="E3030" i="5"/>
  <c r="E3031" i="5"/>
  <c r="E3032" i="5"/>
  <c r="E3033" i="5"/>
  <c r="E3034" i="5"/>
  <c r="E3035" i="5"/>
  <c r="E3036" i="5"/>
  <c r="E3037" i="5"/>
  <c r="E3038" i="5"/>
  <c r="E3039" i="5"/>
  <c r="E3040" i="5"/>
  <c r="E3041" i="5"/>
  <c r="E3042" i="5"/>
  <c r="E3043" i="5"/>
  <c r="E3044" i="5"/>
  <c r="E3045" i="5"/>
  <c r="E3046" i="5"/>
  <c r="E3047" i="5"/>
  <c r="E3048" i="5"/>
  <c r="E3049" i="5"/>
  <c r="E3050" i="5"/>
  <c r="E3051" i="5"/>
  <c r="E3052" i="5"/>
  <c r="E3053" i="5"/>
  <c r="E3054" i="5"/>
  <c r="E3055" i="5"/>
  <c r="E3056" i="5"/>
  <c r="E3057" i="5"/>
  <c r="E3058" i="5"/>
  <c r="E3059" i="5"/>
  <c r="E3060" i="5"/>
  <c r="E3061" i="5"/>
  <c r="E3062" i="5"/>
  <c r="E3063" i="5"/>
  <c r="E3064" i="5"/>
  <c r="E3065" i="5"/>
  <c r="E3066" i="5"/>
  <c r="E3067" i="5"/>
  <c r="E3068" i="5"/>
  <c r="E3069" i="5"/>
  <c r="E3070" i="5"/>
  <c r="E3071" i="5"/>
  <c r="E3072" i="5"/>
  <c r="E3073" i="5"/>
  <c r="E3074" i="5"/>
  <c r="E3075" i="5"/>
  <c r="E3076" i="5"/>
  <c r="E3077" i="5"/>
  <c r="E3078" i="5"/>
  <c r="E3079" i="5"/>
  <c r="E3080" i="5"/>
  <c r="E3081" i="5"/>
  <c r="E3082" i="5"/>
  <c r="E3083" i="5"/>
  <c r="E3084" i="5"/>
  <c r="E3085" i="5"/>
  <c r="E3086" i="5"/>
  <c r="E3087" i="5"/>
  <c r="E3088" i="5"/>
  <c r="E3089" i="5"/>
  <c r="E3090" i="5"/>
  <c r="E3091" i="5"/>
  <c r="E3092" i="5"/>
  <c r="E3093" i="5"/>
  <c r="E3094" i="5"/>
  <c r="E3095" i="5"/>
  <c r="E3096" i="5"/>
  <c r="E3097" i="5"/>
  <c r="E3098" i="5"/>
  <c r="E3099" i="5"/>
  <c r="E3100" i="5"/>
  <c r="E3101" i="5"/>
  <c r="E3102" i="5"/>
  <c r="E3103" i="5"/>
  <c r="E3104" i="5"/>
  <c r="E3105" i="5"/>
  <c r="E3106" i="5"/>
  <c r="E3107" i="5"/>
  <c r="E3108" i="5"/>
  <c r="E3109" i="5"/>
  <c r="E3110" i="5"/>
  <c r="E3111" i="5"/>
  <c r="E3112" i="5"/>
  <c r="E3113" i="5"/>
  <c r="E3114" i="5"/>
  <c r="E3115" i="5"/>
  <c r="E3116" i="5"/>
  <c r="E3117" i="5"/>
  <c r="E3118" i="5"/>
  <c r="E3119" i="5"/>
  <c r="E3120" i="5"/>
  <c r="E3121" i="5"/>
  <c r="E3122" i="5"/>
  <c r="E3123" i="5"/>
  <c r="E3124" i="5"/>
  <c r="E3125" i="5"/>
  <c r="E3126" i="5"/>
  <c r="E3127" i="5"/>
  <c r="E3128" i="5"/>
  <c r="E3129" i="5"/>
  <c r="E3130" i="5"/>
  <c r="E3131" i="5"/>
  <c r="E3132" i="5"/>
  <c r="E3133" i="5"/>
  <c r="E3134" i="5"/>
  <c r="E3135" i="5"/>
  <c r="E3136" i="5"/>
  <c r="E3137" i="5"/>
  <c r="E3138" i="5"/>
  <c r="E3139" i="5"/>
  <c r="E3140" i="5"/>
  <c r="E3141" i="5"/>
  <c r="E3142" i="5"/>
  <c r="E3143" i="5"/>
  <c r="E3144" i="5"/>
  <c r="E3145" i="5"/>
  <c r="E3146" i="5"/>
  <c r="E3147" i="5"/>
  <c r="E3148" i="5"/>
  <c r="E3149" i="5"/>
  <c r="E3150" i="5"/>
  <c r="E3151" i="5"/>
  <c r="E3152" i="5"/>
  <c r="E3153" i="5"/>
  <c r="E3154" i="5"/>
  <c r="E3155" i="5"/>
  <c r="E3156" i="5"/>
  <c r="E3157" i="5"/>
  <c r="E3158" i="5"/>
  <c r="E3159" i="5"/>
  <c r="E3160" i="5"/>
  <c r="E3161" i="5"/>
  <c r="E3162" i="5"/>
  <c r="E3163" i="5"/>
  <c r="E3164" i="5"/>
  <c r="E3165" i="5"/>
  <c r="E3166" i="5"/>
  <c r="E3167" i="5"/>
  <c r="E3168" i="5"/>
  <c r="E3169" i="5"/>
  <c r="E3170" i="5"/>
  <c r="E3171" i="5"/>
  <c r="E3172" i="5"/>
  <c r="E3173" i="5"/>
  <c r="E3174" i="5"/>
  <c r="E3175" i="5"/>
  <c r="E3176" i="5"/>
  <c r="E3177" i="5"/>
  <c r="E3178" i="5"/>
  <c r="E3179" i="5"/>
  <c r="E3180" i="5"/>
  <c r="E3181" i="5"/>
  <c r="E3182" i="5"/>
  <c r="E3183" i="5"/>
  <c r="E3184" i="5"/>
  <c r="E3185" i="5"/>
  <c r="E3186" i="5"/>
  <c r="E3187" i="5"/>
  <c r="E3188" i="5"/>
  <c r="E3189" i="5"/>
  <c r="E3190" i="5"/>
  <c r="E3191" i="5"/>
  <c r="E3192" i="5"/>
  <c r="E3193" i="5"/>
  <c r="E3194" i="5"/>
  <c r="E3195" i="5"/>
  <c r="E3196" i="5"/>
  <c r="E3197" i="5"/>
  <c r="E3198" i="5"/>
  <c r="E3199" i="5"/>
  <c r="E3200" i="5"/>
  <c r="E3201" i="5"/>
  <c r="E3202" i="5"/>
  <c r="E3203" i="5"/>
  <c r="E3204" i="5"/>
  <c r="E3205" i="5"/>
  <c r="E3206" i="5"/>
  <c r="E3207" i="5"/>
  <c r="E3208" i="5"/>
  <c r="E3209" i="5"/>
  <c r="E3210" i="5"/>
  <c r="E3211" i="5"/>
  <c r="E3212" i="5"/>
  <c r="E3213" i="5"/>
  <c r="E3214" i="5"/>
  <c r="E3215" i="5"/>
  <c r="E3216" i="5"/>
  <c r="E3217" i="5"/>
  <c r="E3218" i="5"/>
  <c r="E3219" i="5"/>
  <c r="E3220" i="5"/>
  <c r="E3221" i="5"/>
  <c r="E3222" i="5"/>
  <c r="E3223" i="5"/>
  <c r="E3224" i="5"/>
  <c r="E3225" i="5"/>
  <c r="E3226" i="5"/>
  <c r="E3227" i="5"/>
  <c r="E3228" i="5"/>
  <c r="E3229" i="5"/>
  <c r="E3230" i="5"/>
  <c r="E3231" i="5"/>
  <c r="E3232" i="5"/>
  <c r="E3233" i="5"/>
  <c r="E3234" i="5"/>
  <c r="E3235" i="5"/>
  <c r="E3236" i="5"/>
  <c r="E3237" i="5"/>
  <c r="E3238" i="5"/>
  <c r="E3239" i="5"/>
  <c r="E3240" i="5"/>
  <c r="E3241" i="5"/>
  <c r="E3242" i="5"/>
  <c r="E3243" i="5"/>
  <c r="E3244" i="5"/>
  <c r="E3245" i="5"/>
  <c r="E3246" i="5"/>
  <c r="E3247" i="5"/>
  <c r="E3248" i="5"/>
  <c r="E3249" i="5"/>
  <c r="E3250" i="5"/>
  <c r="E3251" i="5"/>
  <c r="E3252" i="5"/>
  <c r="E3253" i="5"/>
  <c r="E3254" i="5"/>
  <c r="E3255" i="5"/>
  <c r="E3256" i="5"/>
  <c r="E3257" i="5"/>
  <c r="E3258" i="5"/>
  <c r="E3259" i="5"/>
  <c r="E3260" i="5"/>
  <c r="E3261" i="5"/>
  <c r="E3262" i="5"/>
  <c r="E3263" i="5"/>
  <c r="E3264" i="5"/>
  <c r="E3265" i="5"/>
  <c r="E3266" i="5"/>
  <c r="E3267" i="5"/>
  <c r="E3268" i="5"/>
  <c r="E3269" i="5"/>
  <c r="E3270" i="5"/>
  <c r="E3271" i="5"/>
  <c r="E3272" i="5"/>
  <c r="E3273" i="5"/>
  <c r="E3274" i="5"/>
  <c r="E3275" i="5"/>
  <c r="E3276" i="5"/>
  <c r="E3277" i="5"/>
  <c r="E3278" i="5"/>
  <c r="E3279" i="5"/>
  <c r="E3280" i="5"/>
  <c r="E3281" i="5"/>
  <c r="E3282" i="5"/>
  <c r="E3283" i="5"/>
  <c r="E3284" i="5"/>
  <c r="E3285" i="5"/>
  <c r="E3286" i="5"/>
  <c r="E3287" i="5"/>
  <c r="E3288" i="5"/>
  <c r="E3289" i="5"/>
  <c r="E3290" i="5"/>
  <c r="E3291" i="5"/>
  <c r="E3292" i="5"/>
  <c r="E3293" i="5"/>
  <c r="E3294" i="5"/>
  <c r="E3295" i="5"/>
  <c r="E3296" i="5"/>
  <c r="E3297" i="5"/>
  <c r="E3298" i="5"/>
  <c r="E3299" i="5"/>
  <c r="E3300" i="5"/>
  <c r="E3301" i="5"/>
  <c r="E3302" i="5"/>
  <c r="E3303" i="5"/>
  <c r="E3304" i="5"/>
  <c r="E3305" i="5"/>
  <c r="E3306" i="5"/>
  <c r="E3307" i="5"/>
  <c r="E3308" i="5"/>
  <c r="E3309" i="5"/>
  <c r="E3310" i="5"/>
  <c r="E3311" i="5"/>
  <c r="E3312" i="5"/>
  <c r="E3313" i="5"/>
  <c r="E3314" i="5"/>
  <c r="E3315" i="5"/>
  <c r="E3316" i="5"/>
  <c r="E3317" i="5"/>
  <c r="E3318" i="5"/>
  <c r="E3319" i="5"/>
  <c r="E3320" i="5"/>
  <c r="E3321" i="5"/>
  <c r="E3322" i="5"/>
  <c r="E3323" i="5"/>
  <c r="E3324" i="5"/>
  <c r="E3325" i="5"/>
  <c r="E3326" i="5"/>
  <c r="E3327" i="5"/>
  <c r="E3328" i="5"/>
  <c r="E3329" i="5"/>
  <c r="E3330" i="5"/>
  <c r="E3331" i="5"/>
  <c r="E3332" i="5"/>
  <c r="E3333" i="5"/>
  <c r="E3334" i="5"/>
  <c r="E3335" i="5"/>
  <c r="E3336" i="5"/>
  <c r="E3337" i="5"/>
  <c r="E3338" i="5"/>
  <c r="E3339" i="5"/>
  <c r="E3340" i="5"/>
  <c r="E3341" i="5"/>
  <c r="E3342" i="5"/>
  <c r="E3343" i="5"/>
  <c r="E3344" i="5"/>
  <c r="E3345" i="5"/>
  <c r="E3346" i="5"/>
  <c r="E3347" i="5"/>
  <c r="E3348" i="5"/>
  <c r="E3349" i="5"/>
  <c r="E3350" i="5"/>
  <c r="E3351" i="5"/>
  <c r="E3352" i="5"/>
  <c r="E3353" i="5"/>
  <c r="E3354" i="5"/>
  <c r="E3355" i="5"/>
  <c r="E3356" i="5"/>
  <c r="E3357" i="5"/>
  <c r="E3358" i="5"/>
  <c r="E3359" i="5"/>
  <c r="E3360" i="5"/>
  <c r="E3361" i="5"/>
  <c r="E3362" i="5"/>
  <c r="E3363" i="5"/>
  <c r="E3364" i="5"/>
  <c r="E3365" i="5"/>
  <c r="E3366" i="5"/>
  <c r="E3367" i="5"/>
  <c r="E3368" i="5"/>
  <c r="E3369" i="5"/>
  <c r="E3370" i="5"/>
  <c r="E3371" i="5"/>
  <c r="E3372" i="5"/>
  <c r="E3373" i="5"/>
  <c r="E3374" i="5"/>
  <c r="E3375" i="5"/>
  <c r="E3376" i="5"/>
  <c r="E3377" i="5"/>
  <c r="E3378" i="5"/>
  <c r="E3379" i="5"/>
  <c r="E3380" i="5"/>
  <c r="E3381" i="5"/>
  <c r="E3382" i="5"/>
  <c r="E3383" i="5"/>
  <c r="E3384" i="5"/>
  <c r="E3385" i="5"/>
  <c r="E3386" i="5"/>
  <c r="E3387" i="5"/>
  <c r="E3388" i="5"/>
  <c r="E3389" i="5"/>
  <c r="E3390" i="5"/>
  <c r="E3391" i="5"/>
  <c r="E3392" i="5"/>
  <c r="E3393" i="5"/>
  <c r="E3394" i="5"/>
  <c r="E3395" i="5"/>
  <c r="E3396" i="5"/>
  <c r="E3397" i="5"/>
  <c r="E3398" i="5"/>
  <c r="E3399" i="5"/>
  <c r="E3400" i="5"/>
  <c r="E3401" i="5"/>
  <c r="E3402" i="5"/>
  <c r="E3403" i="5"/>
  <c r="E3404" i="5"/>
  <c r="E3405" i="5"/>
  <c r="E3406" i="5"/>
  <c r="E3407" i="5"/>
  <c r="E3408" i="5"/>
  <c r="E3409" i="5"/>
  <c r="E3410" i="5"/>
  <c r="E3411" i="5"/>
  <c r="E3412" i="5"/>
  <c r="E3413" i="5"/>
  <c r="E3414" i="5"/>
  <c r="E3415" i="5"/>
  <c r="E3416" i="5"/>
  <c r="E3417" i="5"/>
  <c r="E3418" i="5"/>
  <c r="E3419" i="5"/>
  <c r="E3420" i="5"/>
  <c r="E3421" i="5"/>
  <c r="E3422" i="5"/>
  <c r="E3423" i="5"/>
  <c r="E3424" i="5"/>
  <c r="E3425" i="5"/>
  <c r="E3426" i="5"/>
  <c r="E3427" i="5"/>
  <c r="E3428" i="5"/>
  <c r="E3429" i="5"/>
  <c r="E3430" i="5"/>
  <c r="E3431" i="5"/>
  <c r="E3432" i="5"/>
  <c r="E3433" i="5"/>
  <c r="E3434" i="5"/>
  <c r="E3435" i="5"/>
  <c r="E3436" i="5"/>
  <c r="E3437" i="5"/>
  <c r="E3438" i="5"/>
  <c r="E3439" i="5"/>
  <c r="E3440" i="5"/>
  <c r="E3441" i="5"/>
  <c r="E3442" i="5"/>
  <c r="E3443" i="5"/>
  <c r="E3444" i="5"/>
  <c r="E3445" i="5"/>
  <c r="E3446" i="5"/>
  <c r="E3447" i="5"/>
  <c r="E3448" i="5"/>
  <c r="E3449" i="5"/>
  <c r="E3450" i="5"/>
  <c r="E3451" i="5"/>
  <c r="E3452" i="5"/>
  <c r="E3453" i="5"/>
  <c r="E3454" i="5"/>
  <c r="E3455" i="5"/>
  <c r="E3456" i="5"/>
  <c r="E3457" i="5"/>
  <c r="E3458" i="5"/>
  <c r="E3459" i="5"/>
  <c r="E3460" i="5"/>
  <c r="E3461" i="5"/>
  <c r="E3462" i="5"/>
  <c r="E3463" i="5"/>
  <c r="E3464" i="5"/>
  <c r="E3465" i="5"/>
  <c r="E3466" i="5"/>
  <c r="E3467" i="5"/>
  <c r="E3468" i="5"/>
  <c r="E3469" i="5"/>
  <c r="E3470" i="5"/>
  <c r="E3471" i="5"/>
  <c r="E3472" i="5"/>
  <c r="E3473" i="5"/>
  <c r="E3474" i="5"/>
  <c r="E3475" i="5"/>
  <c r="E3476" i="5"/>
  <c r="E3477" i="5"/>
  <c r="E3478" i="5"/>
  <c r="E3479" i="5"/>
  <c r="E3480" i="5"/>
  <c r="E3481" i="5"/>
  <c r="E3482" i="5"/>
  <c r="E3483" i="5"/>
  <c r="E3484" i="5"/>
  <c r="E3485" i="5"/>
  <c r="E3486" i="5"/>
  <c r="E3487" i="5"/>
  <c r="E3488" i="5"/>
  <c r="E3489" i="5"/>
  <c r="E3490" i="5"/>
  <c r="E3491" i="5"/>
  <c r="E3492" i="5"/>
  <c r="E3493" i="5"/>
  <c r="E3494" i="5"/>
  <c r="E3495" i="5"/>
  <c r="E3496" i="5"/>
  <c r="E3497" i="5"/>
  <c r="E3498" i="5"/>
  <c r="E3499" i="5"/>
  <c r="E3500" i="5"/>
  <c r="E3501" i="5"/>
  <c r="E3502" i="5"/>
  <c r="E3503" i="5"/>
  <c r="E3504" i="5"/>
  <c r="E3505" i="5"/>
  <c r="E3506" i="5"/>
  <c r="E3507" i="5"/>
  <c r="E3508" i="5"/>
  <c r="E3509" i="5"/>
  <c r="E3510" i="5"/>
  <c r="E3511" i="5"/>
  <c r="E3512" i="5"/>
  <c r="E3513" i="5"/>
  <c r="E3514" i="5"/>
  <c r="E3515" i="5"/>
  <c r="E3516" i="5"/>
  <c r="E3517" i="5"/>
  <c r="E3518" i="5"/>
  <c r="E3519" i="5"/>
  <c r="E3520" i="5"/>
  <c r="E3521" i="5"/>
  <c r="E3522" i="5"/>
  <c r="E3523" i="5"/>
  <c r="E3524" i="5"/>
  <c r="E3525" i="5"/>
  <c r="E3526" i="5"/>
  <c r="E3527" i="5"/>
  <c r="E3528" i="5"/>
  <c r="E3529" i="5"/>
  <c r="E3530" i="5"/>
  <c r="E3531" i="5"/>
  <c r="E3532" i="5"/>
  <c r="E3533" i="5"/>
  <c r="E3534" i="5"/>
  <c r="E3535" i="5"/>
  <c r="E3536" i="5"/>
  <c r="E3537" i="5"/>
  <c r="E3538" i="5"/>
  <c r="E3539" i="5"/>
  <c r="E3540" i="5"/>
  <c r="E3541" i="5"/>
  <c r="E3542" i="5"/>
  <c r="E3543" i="5"/>
  <c r="E3544" i="5"/>
  <c r="E3545" i="5"/>
  <c r="E3546" i="5"/>
  <c r="E3547" i="5"/>
  <c r="E3548" i="5"/>
  <c r="E3549" i="5"/>
  <c r="E3550" i="5"/>
  <c r="E3551" i="5"/>
  <c r="E3552" i="5"/>
  <c r="E3553" i="5"/>
  <c r="E3554" i="5"/>
  <c r="E3555" i="5"/>
  <c r="E3556" i="5"/>
  <c r="E3557" i="5"/>
  <c r="E3558" i="5"/>
  <c r="E3559" i="5"/>
  <c r="E3560" i="5"/>
  <c r="E3561" i="5"/>
  <c r="E3562" i="5"/>
  <c r="E3563" i="5"/>
  <c r="E3564" i="5"/>
  <c r="E3565" i="5"/>
  <c r="E3566" i="5"/>
  <c r="E3567" i="5"/>
  <c r="E3568" i="5"/>
  <c r="E3569" i="5"/>
  <c r="E3570" i="5"/>
  <c r="E3571" i="5"/>
  <c r="E3572" i="5"/>
  <c r="E3573" i="5"/>
  <c r="E3574" i="5"/>
  <c r="E3575" i="5"/>
  <c r="E3576" i="5"/>
  <c r="E3577" i="5"/>
  <c r="E3578" i="5"/>
  <c r="E3579" i="5"/>
  <c r="E3580" i="5"/>
  <c r="E3581" i="5"/>
  <c r="E3582" i="5"/>
  <c r="E3583" i="5"/>
  <c r="E3584" i="5"/>
  <c r="E3585" i="5"/>
  <c r="E3586" i="5"/>
  <c r="E3587" i="5"/>
  <c r="E3588" i="5"/>
  <c r="E3589" i="5"/>
  <c r="E3590" i="5"/>
  <c r="E3591" i="5"/>
  <c r="E3592" i="5"/>
  <c r="E3593" i="5"/>
  <c r="E3594" i="5"/>
  <c r="E3595" i="5"/>
  <c r="E3596" i="5"/>
  <c r="E3597" i="5"/>
  <c r="E3598" i="5"/>
  <c r="E3599" i="5"/>
  <c r="E3600" i="5"/>
  <c r="E3601" i="5"/>
  <c r="E3602" i="5"/>
  <c r="E3603" i="5"/>
  <c r="E3604" i="5"/>
  <c r="E3605" i="5"/>
  <c r="E3606" i="5"/>
  <c r="E3607" i="5"/>
  <c r="E3608" i="5"/>
  <c r="E3609" i="5"/>
  <c r="E3610" i="5"/>
  <c r="E3611" i="5"/>
  <c r="E3612" i="5"/>
  <c r="E3613" i="5"/>
  <c r="E3614" i="5"/>
  <c r="E3615" i="5"/>
  <c r="E3616" i="5"/>
  <c r="E3617" i="5"/>
  <c r="E3618" i="5"/>
  <c r="E3619" i="5"/>
  <c r="E3620" i="5"/>
  <c r="E3621" i="5"/>
  <c r="E3622" i="5"/>
  <c r="E3623" i="5"/>
  <c r="E3624" i="5"/>
  <c r="E3625" i="5"/>
  <c r="E3626" i="5"/>
  <c r="E3627" i="5"/>
  <c r="E3628" i="5"/>
  <c r="E3629" i="5"/>
  <c r="E3630" i="5"/>
  <c r="E3631" i="5"/>
  <c r="E3632" i="5"/>
  <c r="E3633" i="5"/>
  <c r="E3634" i="5"/>
  <c r="E3635" i="5"/>
  <c r="E3636" i="5"/>
  <c r="E3637" i="5"/>
  <c r="E3638" i="5"/>
  <c r="E3639" i="5"/>
  <c r="E3640" i="5"/>
  <c r="E3641" i="5"/>
  <c r="E3642" i="5"/>
  <c r="E3643" i="5"/>
  <c r="E3644" i="5"/>
  <c r="E3645" i="5"/>
  <c r="E3646" i="5"/>
  <c r="E3647" i="5"/>
  <c r="E3648" i="5"/>
  <c r="E3649" i="5"/>
  <c r="E3650" i="5"/>
  <c r="E3651" i="5"/>
  <c r="E3652" i="5"/>
  <c r="E3653" i="5"/>
  <c r="E3654" i="5"/>
  <c r="E3655" i="5"/>
  <c r="E3656" i="5"/>
  <c r="E3657" i="5"/>
  <c r="E3658" i="5"/>
  <c r="E3659" i="5"/>
  <c r="E3660" i="5"/>
  <c r="E3661" i="5"/>
  <c r="E3662" i="5"/>
  <c r="E3663" i="5"/>
  <c r="E3664" i="5"/>
  <c r="E3665" i="5"/>
  <c r="E3666" i="5"/>
  <c r="E3667" i="5"/>
  <c r="E3668" i="5"/>
  <c r="E3669" i="5"/>
  <c r="E3670" i="5"/>
  <c r="E3671" i="5"/>
  <c r="E3672" i="5"/>
  <c r="E3673" i="5"/>
  <c r="E3674" i="5"/>
  <c r="E3675" i="5"/>
  <c r="E3676" i="5"/>
  <c r="E3677" i="5"/>
  <c r="E3678" i="5"/>
  <c r="E3679" i="5"/>
  <c r="E3680" i="5"/>
  <c r="E3681" i="5"/>
  <c r="E3682" i="5"/>
  <c r="E3683" i="5"/>
  <c r="E3684" i="5"/>
  <c r="E3685" i="5"/>
  <c r="E3686" i="5"/>
  <c r="E3687" i="5"/>
  <c r="E3688" i="5"/>
  <c r="E3689" i="5"/>
  <c r="E3690" i="5"/>
  <c r="E3691" i="5"/>
  <c r="E3692" i="5"/>
  <c r="E3693" i="5"/>
  <c r="E3694" i="5"/>
  <c r="E3695" i="5"/>
  <c r="E3696" i="5"/>
  <c r="E3697" i="5"/>
  <c r="E3698" i="5"/>
  <c r="E3699" i="5"/>
  <c r="E3700" i="5"/>
  <c r="E3701" i="5"/>
  <c r="E3702" i="5"/>
  <c r="E3703" i="5"/>
  <c r="E3704" i="5"/>
  <c r="E3705" i="5"/>
  <c r="E3706" i="5"/>
  <c r="E3707" i="5"/>
  <c r="E3708" i="5"/>
  <c r="E3709" i="5"/>
  <c r="E3710" i="5"/>
  <c r="E3711" i="5"/>
  <c r="E3712" i="5"/>
  <c r="E3713" i="5"/>
  <c r="E3714" i="5"/>
  <c r="E3715" i="5"/>
  <c r="E3716" i="5"/>
  <c r="E3717" i="5"/>
  <c r="E3718" i="5"/>
  <c r="E3719" i="5"/>
  <c r="E3720" i="5"/>
  <c r="E3721" i="5"/>
  <c r="E3722" i="5"/>
  <c r="E3723" i="5"/>
  <c r="E3724" i="5"/>
  <c r="E3725" i="5"/>
  <c r="E3726" i="5"/>
  <c r="E3727" i="5"/>
  <c r="E3728" i="5"/>
  <c r="E3729" i="5"/>
  <c r="E3730" i="5"/>
  <c r="E3731" i="5"/>
  <c r="E3732" i="5"/>
  <c r="E3733" i="5"/>
  <c r="E3734" i="5"/>
  <c r="E3735" i="5"/>
  <c r="E3736" i="5"/>
  <c r="E3737" i="5"/>
  <c r="E3738" i="5"/>
  <c r="E3739" i="5"/>
  <c r="E3740" i="5"/>
  <c r="E3741" i="5"/>
  <c r="E3742" i="5"/>
  <c r="E3743" i="5"/>
  <c r="E3744" i="5"/>
  <c r="E3745" i="5"/>
  <c r="E3746" i="5"/>
  <c r="E3747" i="5"/>
  <c r="E3748" i="5"/>
  <c r="E3749" i="5"/>
  <c r="E3750" i="5"/>
  <c r="E3751" i="5"/>
  <c r="E3752" i="5"/>
  <c r="E3753" i="5"/>
  <c r="E3754" i="5"/>
  <c r="E3755" i="5"/>
  <c r="E3756" i="5"/>
  <c r="E3757" i="5"/>
  <c r="E3758" i="5"/>
  <c r="E3759" i="5"/>
  <c r="E3760" i="5"/>
  <c r="E3761" i="5"/>
  <c r="E3762" i="5"/>
  <c r="E3763" i="5"/>
  <c r="E3764" i="5"/>
  <c r="E3765" i="5"/>
  <c r="E3766" i="5"/>
  <c r="E3767" i="5"/>
  <c r="E3768" i="5"/>
  <c r="E3769" i="5"/>
  <c r="E3770" i="5"/>
  <c r="E3771" i="5"/>
  <c r="E3772" i="5"/>
  <c r="E3773" i="5"/>
  <c r="E3774" i="5"/>
  <c r="E3775" i="5"/>
  <c r="E3776" i="5"/>
  <c r="E3777" i="5"/>
  <c r="E3778" i="5"/>
  <c r="E3779" i="5"/>
  <c r="E3780" i="5"/>
  <c r="E3781" i="5"/>
  <c r="E3782" i="5"/>
  <c r="E3783" i="5"/>
  <c r="E3784" i="5"/>
  <c r="E3785" i="5"/>
  <c r="E3786" i="5"/>
  <c r="E3787" i="5"/>
  <c r="E3788" i="5"/>
  <c r="E3789" i="5"/>
  <c r="E3790" i="5"/>
  <c r="E3791" i="5"/>
  <c r="E3792" i="5"/>
  <c r="E3793" i="5"/>
  <c r="E3794" i="5"/>
  <c r="E3795" i="5"/>
  <c r="E3796" i="5"/>
  <c r="E3797" i="5"/>
  <c r="E3798" i="5"/>
  <c r="E3799" i="5"/>
  <c r="E3800" i="5"/>
  <c r="E3801" i="5"/>
  <c r="E3802" i="5"/>
  <c r="E3803" i="5"/>
  <c r="E3804" i="5"/>
  <c r="E3805" i="5"/>
  <c r="E3806" i="5"/>
  <c r="E3807" i="5"/>
  <c r="E3808" i="5"/>
  <c r="E3809" i="5"/>
  <c r="E3810" i="5"/>
  <c r="E3811" i="5"/>
  <c r="E3812" i="5"/>
  <c r="E3813" i="5"/>
  <c r="E3814" i="5"/>
  <c r="E3815" i="5"/>
  <c r="E3816" i="5"/>
  <c r="E3817" i="5"/>
  <c r="E3818" i="5"/>
  <c r="E3819" i="5"/>
  <c r="E3820" i="5"/>
  <c r="E3821" i="5"/>
  <c r="E3822" i="5"/>
  <c r="E3823" i="5"/>
  <c r="E3824" i="5"/>
  <c r="E3825" i="5"/>
  <c r="E3826" i="5"/>
  <c r="E3827" i="5"/>
  <c r="E3828" i="5"/>
  <c r="E3829" i="5"/>
  <c r="E3830" i="5"/>
  <c r="E3831" i="5"/>
  <c r="E3832" i="5"/>
  <c r="E3833" i="5"/>
  <c r="E3834" i="5"/>
  <c r="E3835" i="5"/>
  <c r="E3836" i="5"/>
  <c r="E3837" i="5"/>
  <c r="E3838" i="5"/>
  <c r="E3839" i="5"/>
  <c r="E3840" i="5"/>
  <c r="E3841" i="5"/>
  <c r="E3842" i="5"/>
  <c r="E3843" i="5"/>
  <c r="E3844" i="5"/>
  <c r="E3845" i="5"/>
  <c r="E3846" i="5"/>
  <c r="E3847" i="5"/>
  <c r="E3848" i="5"/>
  <c r="E3849" i="5"/>
  <c r="E3850" i="5"/>
  <c r="E3851" i="5"/>
  <c r="E3852" i="5"/>
  <c r="E3853" i="5"/>
  <c r="E3854" i="5"/>
  <c r="E3855" i="5"/>
  <c r="E3856" i="5"/>
  <c r="E3857" i="5"/>
  <c r="E3858" i="5"/>
  <c r="E3859" i="5"/>
  <c r="E3860" i="5"/>
  <c r="E3861" i="5"/>
  <c r="E3862" i="5"/>
  <c r="E3863" i="5"/>
  <c r="E3864" i="5"/>
  <c r="E3865" i="5"/>
  <c r="E3866" i="5"/>
  <c r="E3867" i="5"/>
  <c r="E3868" i="5"/>
  <c r="E3869" i="5"/>
  <c r="E3870" i="5"/>
  <c r="E3871" i="5"/>
  <c r="E3872" i="5"/>
  <c r="E3873" i="5"/>
  <c r="E3874" i="5"/>
  <c r="E3875" i="5"/>
  <c r="E3876" i="5"/>
  <c r="E3877" i="5"/>
  <c r="E3878" i="5"/>
  <c r="E3879" i="5"/>
  <c r="E3880" i="5"/>
  <c r="E3881" i="5"/>
  <c r="E3882" i="5"/>
  <c r="E3883" i="5"/>
  <c r="E3884" i="5"/>
  <c r="E3885" i="5"/>
  <c r="E3886" i="5"/>
  <c r="E3887" i="5"/>
  <c r="E3888" i="5"/>
  <c r="E3889" i="5"/>
  <c r="E3890" i="5"/>
  <c r="E3891" i="5"/>
  <c r="E3892" i="5"/>
  <c r="E3893" i="5"/>
  <c r="E3894" i="5"/>
  <c r="E3895" i="5"/>
  <c r="E3896" i="5"/>
  <c r="E3897" i="5"/>
  <c r="E3898" i="5"/>
  <c r="E3899" i="5"/>
  <c r="E3900" i="5"/>
  <c r="E3901" i="5"/>
  <c r="E3902" i="5"/>
  <c r="E3903" i="5"/>
  <c r="E3904" i="5"/>
  <c r="E3905" i="5"/>
  <c r="E3906" i="5"/>
  <c r="E3907" i="5"/>
  <c r="E3908" i="5"/>
  <c r="E3909" i="5"/>
  <c r="E3910" i="5"/>
  <c r="E3911" i="5"/>
  <c r="E3912" i="5"/>
  <c r="E3913" i="5"/>
  <c r="E3914" i="5"/>
  <c r="E3915" i="5"/>
  <c r="E3916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D3390" i="5"/>
  <c r="D3391" i="5"/>
  <c r="D3392" i="5"/>
  <c r="D3393" i="5"/>
  <c r="D3394" i="5"/>
  <c r="D3395" i="5"/>
  <c r="D3396" i="5"/>
  <c r="D3397" i="5"/>
  <c r="D3398" i="5"/>
  <c r="D3399" i="5"/>
  <c r="D3400" i="5"/>
  <c r="D3401" i="5"/>
  <c r="D3402" i="5"/>
  <c r="D3403" i="5"/>
  <c r="D3404" i="5"/>
  <c r="D3405" i="5"/>
  <c r="D3406" i="5"/>
  <c r="D3407" i="5"/>
  <c r="D3408" i="5"/>
  <c r="D3409" i="5"/>
  <c r="D3410" i="5"/>
  <c r="D3411" i="5"/>
  <c r="D3412" i="5"/>
  <c r="D3413" i="5"/>
  <c r="D3414" i="5"/>
  <c r="D3415" i="5"/>
  <c r="D3416" i="5"/>
  <c r="D3417" i="5"/>
  <c r="D3418" i="5"/>
  <c r="D3419" i="5"/>
  <c r="D3420" i="5"/>
  <c r="D3421" i="5"/>
  <c r="D3422" i="5"/>
  <c r="D3423" i="5"/>
  <c r="D3424" i="5"/>
  <c r="D3425" i="5"/>
  <c r="D3426" i="5"/>
  <c r="D3427" i="5"/>
  <c r="D3428" i="5"/>
  <c r="D3429" i="5"/>
  <c r="D3430" i="5"/>
  <c r="D3431" i="5"/>
  <c r="D3432" i="5"/>
  <c r="D3433" i="5"/>
  <c r="D3434" i="5"/>
  <c r="D3435" i="5"/>
  <c r="D3436" i="5"/>
  <c r="D3437" i="5"/>
  <c r="D3438" i="5"/>
  <c r="D3439" i="5"/>
  <c r="D3440" i="5"/>
  <c r="D3441" i="5"/>
  <c r="D3442" i="5"/>
  <c r="D3443" i="5"/>
  <c r="D3444" i="5"/>
  <c r="D3445" i="5"/>
  <c r="D3446" i="5"/>
  <c r="D3447" i="5"/>
  <c r="D3448" i="5"/>
  <c r="D3449" i="5"/>
  <c r="D3450" i="5"/>
  <c r="D3451" i="5"/>
  <c r="D3452" i="5"/>
  <c r="D3453" i="5"/>
  <c r="D3454" i="5"/>
  <c r="D3455" i="5"/>
  <c r="D3456" i="5"/>
  <c r="D3457" i="5"/>
  <c r="D3458" i="5"/>
  <c r="D3459" i="5"/>
  <c r="D3460" i="5"/>
  <c r="D3461" i="5"/>
  <c r="D3462" i="5"/>
  <c r="D3463" i="5"/>
  <c r="D3464" i="5"/>
  <c r="D3465" i="5"/>
  <c r="D3466" i="5"/>
  <c r="D3467" i="5"/>
  <c r="D3468" i="5"/>
  <c r="D3469" i="5"/>
  <c r="D3470" i="5"/>
  <c r="D3471" i="5"/>
  <c r="D3472" i="5"/>
  <c r="D3473" i="5"/>
  <c r="D3474" i="5"/>
  <c r="D3475" i="5"/>
  <c r="D3476" i="5"/>
  <c r="D3477" i="5"/>
  <c r="D3478" i="5"/>
  <c r="D3479" i="5"/>
  <c r="D3480" i="5"/>
  <c r="D3481" i="5"/>
  <c r="D3482" i="5"/>
  <c r="D3483" i="5"/>
  <c r="D3484" i="5"/>
  <c r="D3485" i="5"/>
  <c r="D3486" i="5"/>
  <c r="D3487" i="5"/>
  <c r="D3488" i="5"/>
  <c r="D3489" i="5"/>
  <c r="D3490" i="5"/>
  <c r="D3491" i="5"/>
  <c r="D3492" i="5"/>
  <c r="D3493" i="5"/>
  <c r="D3494" i="5"/>
  <c r="D3495" i="5"/>
  <c r="D3496" i="5"/>
  <c r="D3497" i="5"/>
  <c r="D3498" i="5"/>
  <c r="D3499" i="5"/>
  <c r="D3500" i="5"/>
  <c r="D3501" i="5"/>
  <c r="D3502" i="5"/>
  <c r="D3503" i="5"/>
  <c r="D3504" i="5"/>
  <c r="D3505" i="5"/>
  <c r="D3506" i="5"/>
  <c r="D3507" i="5"/>
  <c r="D3508" i="5"/>
  <c r="D3509" i="5"/>
  <c r="D3510" i="5"/>
  <c r="D3511" i="5"/>
  <c r="D3512" i="5"/>
  <c r="D3513" i="5"/>
  <c r="D3514" i="5"/>
  <c r="D3515" i="5"/>
  <c r="D3516" i="5"/>
  <c r="D3517" i="5"/>
  <c r="D3518" i="5"/>
  <c r="D3519" i="5"/>
  <c r="D3520" i="5"/>
  <c r="D3521" i="5"/>
  <c r="D3522" i="5"/>
  <c r="D3523" i="5"/>
  <c r="D3524" i="5"/>
  <c r="D3525" i="5"/>
  <c r="D3526" i="5"/>
  <c r="D3527" i="5"/>
  <c r="D3528" i="5"/>
  <c r="D3529" i="5"/>
  <c r="D3530" i="5"/>
  <c r="D3531" i="5"/>
  <c r="D3532" i="5"/>
  <c r="D3533" i="5"/>
  <c r="D3534" i="5"/>
  <c r="D3535" i="5"/>
  <c r="D3536" i="5"/>
  <c r="D3537" i="5"/>
  <c r="D3538" i="5"/>
  <c r="D3539" i="5"/>
  <c r="D3540" i="5"/>
  <c r="D3541" i="5"/>
  <c r="D3542" i="5"/>
  <c r="D3543" i="5"/>
  <c r="D3544" i="5"/>
  <c r="D3545" i="5"/>
  <c r="D3546" i="5"/>
  <c r="D3547" i="5"/>
  <c r="D3548" i="5"/>
  <c r="D3549" i="5"/>
  <c r="D3550" i="5"/>
  <c r="D3551" i="5"/>
  <c r="D3552" i="5"/>
  <c r="D3553" i="5"/>
  <c r="D3554" i="5"/>
  <c r="D3555" i="5"/>
  <c r="D3556" i="5"/>
  <c r="D3557" i="5"/>
  <c r="D3558" i="5"/>
  <c r="D3559" i="5"/>
  <c r="D3560" i="5"/>
  <c r="D3561" i="5"/>
  <c r="D3562" i="5"/>
  <c r="D3563" i="5"/>
  <c r="D3564" i="5"/>
  <c r="D3565" i="5"/>
  <c r="D3566" i="5"/>
  <c r="D3567" i="5"/>
  <c r="D3568" i="5"/>
  <c r="D3569" i="5"/>
  <c r="D3570" i="5"/>
  <c r="D3571" i="5"/>
  <c r="D3572" i="5"/>
  <c r="D3573" i="5"/>
  <c r="D3574" i="5"/>
  <c r="D3575" i="5"/>
  <c r="D3576" i="5"/>
  <c r="D3577" i="5"/>
  <c r="D3578" i="5"/>
  <c r="D3579" i="5"/>
  <c r="D3580" i="5"/>
  <c r="D3581" i="5"/>
  <c r="D3582" i="5"/>
  <c r="D3583" i="5"/>
  <c r="D3584" i="5"/>
  <c r="D3585" i="5"/>
  <c r="D3586" i="5"/>
  <c r="D3587" i="5"/>
  <c r="D3588" i="5"/>
  <c r="D3589" i="5"/>
  <c r="D3590" i="5"/>
  <c r="D3591" i="5"/>
  <c r="D3592" i="5"/>
  <c r="D3593" i="5"/>
  <c r="D3594" i="5"/>
  <c r="D3595" i="5"/>
  <c r="D3596" i="5"/>
  <c r="D3597" i="5"/>
  <c r="D3598" i="5"/>
  <c r="D3599" i="5"/>
  <c r="D3600" i="5"/>
  <c r="D3601" i="5"/>
  <c r="D3602" i="5"/>
  <c r="D3603" i="5"/>
  <c r="D3604" i="5"/>
  <c r="D3605" i="5"/>
  <c r="D3606" i="5"/>
  <c r="D3607" i="5"/>
  <c r="D3608" i="5"/>
  <c r="D3609" i="5"/>
  <c r="D3610" i="5"/>
  <c r="D3611" i="5"/>
  <c r="D3612" i="5"/>
  <c r="D3613" i="5"/>
  <c r="D3614" i="5"/>
  <c r="D3615" i="5"/>
  <c r="D3616" i="5"/>
  <c r="D3617" i="5"/>
  <c r="D3618" i="5"/>
  <c r="D3619" i="5"/>
  <c r="D3620" i="5"/>
  <c r="D3621" i="5"/>
  <c r="D3622" i="5"/>
  <c r="D3623" i="5"/>
  <c r="D3624" i="5"/>
  <c r="D3625" i="5"/>
  <c r="D3626" i="5"/>
  <c r="D3627" i="5"/>
  <c r="D3628" i="5"/>
  <c r="D3629" i="5"/>
  <c r="D3630" i="5"/>
  <c r="D3631" i="5"/>
  <c r="D3632" i="5"/>
  <c r="D3633" i="5"/>
  <c r="D3634" i="5"/>
  <c r="D3635" i="5"/>
  <c r="D3636" i="5"/>
  <c r="D3637" i="5"/>
  <c r="D3638" i="5"/>
  <c r="D3639" i="5"/>
  <c r="D3640" i="5"/>
  <c r="D3641" i="5"/>
  <c r="D3642" i="5"/>
  <c r="D3643" i="5"/>
  <c r="D3644" i="5"/>
  <c r="D3645" i="5"/>
  <c r="D3646" i="5"/>
  <c r="D3647" i="5"/>
  <c r="D3648" i="5"/>
  <c r="D3649" i="5"/>
  <c r="D3650" i="5"/>
  <c r="D3651" i="5"/>
  <c r="D3652" i="5"/>
  <c r="D3653" i="5"/>
  <c r="D3654" i="5"/>
  <c r="D3655" i="5"/>
  <c r="D3656" i="5"/>
  <c r="D3657" i="5"/>
  <c r="D3658" i="5"/>
  <c r="D3659" i="5"/>
  <c r="D3660" i="5"/>
  <c r="D3661" i="5"/>
  <c r="D3662" i="5"/>
  <c r="D3663" i="5"/>
  <c r="D3664" i="5"/>
  <c r="D3665" i="5"/>
  <c r="D3666" i="5"/>
  <c r="D3667" i="5"/>
  <c r="D3668" i="5"/>
  <c r="D3669" i="5"/>
  <c r="D3670" i="5"/>
  <c r="D3671" i="5"/>
  <c r="D3672" i="5"/>
  <c r="D3673" i="5"/>
  <c r="D3674" i="5"/>
  <c r="D3675" i="5"/>
  <c r="D3676" i="5"/>
  <c r="D3677" i="5"/>
  <c r="D3678" i="5"/>
  <c r="D3679" i="5"/>
  <c r="D3680" i="5"/>
  <c r="D3681" i="5"/>
  <c r="D3682" i="5"/>
  <c r="D3683" i="5"/>
  <c r="D3684" i="5"/>
  <c r="D3685" i="5"/>
  <c r="D3686" i="5"/>
  <c r="D3687" i="5"/>
  <c r="D3688" i="5"/>
  <c r="D3689" i="5"/>
  <c r="D3690" i="5"/>
  <c r="D3691" i="5"/>
  <c r="D3692" i="5"/>
  <c r="D3693" i="5"/>
  <c r="D3694" i="5"/>
  <c r="D3695" i="5"/>
  <c r="D3696" i="5"/>
  <c r="D3697" i="5"/>
  <c r="D3698" i="5"/>
  <c r="D3699" i="5"/>
  <c r="D3700" i="5"/>
  <c r="D3701" i="5"/>
  <c r="D3702" i="5"/>
  <c r="D3703" i="5"/>
  <c r="D3704" i="5"/>
  <c r="D3705" i="5"/>
  <c r="D3706" i="5"/>
  <c r="D3707" i="5"/>
  <c r="D3708" i="5"/>
  <c r="D3709" i="5"/>
  <c r="D3710" i="5"/>
  <c r="D3711" i="5"/>
  <c r="D3712" i="5"/>
  <c r="D3713" i="5"/>
  <c r="D3714" i="5"/>
  <c r="D3715" i="5"/>
  <c r="D3716" i="5"/>
  <c r="D3717" i="5"/>
  <c r="D3718" i="5"/>
  <c r="D3719" i="5"/>
  <c r="D3720" i="5"/>
  <c r="D3721" i="5"/>
  <c r="D3722" i="5"/>
  <c r="D3723" i="5"/>
  <c r="D3724" i="5"/>
  <c r="D3725" i="5"/>
  <c r="D3726" i="5"/>
  <c r="D3727" i="5"/>
  <c r="D3728" i="5"/>
  <c r="D3729" i="5"/>
  <c r="D3730" i="5"/>
  <c r="D3731" i="5"/>
  <c r="D3732" i="5"/>
  <c r="D3733" i="5"/>
  <c r="D3734" i="5"/>
  <c r="D3735" i="5"/>
  <c r="D3736" i="5"/>
  <c r="D3737" i="5"/>
  <c r="D3738" i="5"/>
  <c r="D3739" i="5"/>
  <c r="D3740" i="5"/>
  <c r="D3741" i="5"/>
  <c r="D3742" i="5"/>
  <c r="D3743" i="5"/>
  <c r="D3744" i="5"/>
  <c r="D3745" i="5"/>
  <c r="D3746" i="5"/>
  <c r="D3747" i="5"/>
  <c r="D3748" i="5"/>
  <c r="D3749" i="5"/>
  <c r="D3750" i="5"/>
  <c r="D3751" i="5"/>
  <c r="D3752" i="5"/>
  <c r="D3753" i="5"/>
  <c r="D3754" i="5"/>
  <c r="D3755" i="5"/>
  <c r="D3756" i="5"/>
  <c r="D3757" i="5"/>
  <c r="D3758" i="5"/>
  <c r="D3759" i="5"/>
  <c r="D3760" i="5"/>
  <c r="D3761" i="5"/>
  <c r="D3762" i="5"/>
  <c r="D3763" i="5"/>
  <c r="D3764" i="5"/>
  <c r="D3765" i="5"/>
  <c r="D3766" i="5"/>
  <c r="D3767" i="5"/>
  <c r="D3768" i="5"/>
  <c r="D3769" i="5"/>
  <c r="D3770" i="5"/>
  <c r="D3771" i="5"/>
  <c r="D3772" i="5"/>
  <c r="D3773" i="5"/>
  <c r="D3774" i="5"/>
  <c r="D3775" i="5"/>
  <c r="D3776" i="5"/>
  <c r="D3777" i="5"/>
  <c r="D3778" i="5"/>
  <c r="D3779" i="5"/>
  <c r="D3780" i="5"/>
  <c r="D3781" i="5"/>
  <c r="D3782" i="5"/>
  <c r="D3783" i="5"/>
  <c r="D3784" i="5"/>
  <c r="D3785" i="5"/>
  <c r="D3786" i="5"/>
  <c r="D3787" i="5"/>
  <c r="D3788" i="5"/>
  <c r="D3789" i="5"/>
  <c r="D3790" i="5"/>
  <c r="D3791" i="5"/>
  <c r="D3792" i="5"/>
  <c r="D3793" i="5"/>
  <c r="D3794" i="5"/>
  <c r="D3795" i="5"/>
  <c r="D3796" i="5"/>
  <c r="D3797" i="5"/>
  <c r="D3798" i="5"/>
  <c r="D3799" i="5"/>
  <c r="D3800" i="5"/>
  <c r="D3801" i="5"/>
  <c r="D3802" i="5"/>
  <c r="D3803" i="5"/>
  <c r="D3804" i="5"/>
  <c r="D3805" i="5"/>
  <c r="D3806" i="5"/>
  <c r="D3807" i="5"/>
  <c r="D3808" i="5"/>
  <c r="D3809" i="5"/>
  <c r="D3810" i="5"/>
  <c r="D3811" i="5"/>
  <c r="D3812" i="5"/>
  <c r="D3813" i="5"/>
  <c r="D3814" i="5"/>
  <c r="D3815" i="5"/>
  <c r="D3816" i="5"/>
  <c r="D3817" i="5"/>
  <c r="D3818" i="5"/>
  <c r="D3819" i="5"/>
  <c r="D3820" i="5"/>
  <c r="D3821" i="5"/>
  <c r="D3822" i="5"/>
  <c r="D3823" i="5"/>
  <c r="D3824" i="5"/>
  <c r="D3825" i="5"/>
  <c r="D3826" i="5"/>
  <c r="D3827" i="5"/>
  <c r="D3828" i="5"/>
  <c r="D3829" i="5"/>
  <c r="D3830" i="5"/>
  <c r="D3831" i="5"/>
  <c r="D3832" i="5"/>
  <c r="D3833" i="5"/>
  <c r="D3834" i="5"/>
  <c r="D3835" i="5"/>
  <c r="D3836" i="5"/>
  <c r="D3837" i="5"/>
  <c r="D3838" i="5"/>
  <c r="D3839" i="5"/>
  <c r="D3840" i="5"/>
  <c r="D3841" i="5"/>
  <c r="D3842" i="5"/>
  <c r="D3843" i="5"/>
  <c r="D3844" i="5"/>
  <c r="D3845" i="5"/>
  <c r="D3846" i="5"/>
  <c r="D3847" i="5"/>
  <c r="D3848" i="5"/>
  <c r="D3849" i="5"/>
  <c r="D3850" i="5"/>
  <c r="D3851" i="5"/>
  <c r="D3852" i="5"/>
  <c r="D3853" i="5"/>
  <c r="D3854" i="5"/>
  <c r="D3855" i="5"/>
  <c r="D3856" i="5"/>
  <c r="D3857" i="5"/>
  <c r="D3858" i="5"/>
  <c r="D3859" i="5"/>
  <c r="D3860" i="5"/>
  <c r="D3861" i="5"/>
  <c r="D3862" i="5"/>
  <c r="D3863" i="5"/>
  <c r="D3864" i="5"/>
  <c r="D3865" i="5"/>
  <c r="D3866" i="5"/>
  <c r="D3867" i="5"/>
  <c r="D3868" i="5"/>
  <c r="D3869" i="5"/>
  <c r="D3870" i="5"/>
  <c r="D3871" i="5"/>
  <c r="D3872" i="5"/>
  <c r="D3873" i="5"/>
  <c r="D3874" i="5"/>
  <c r="D3875" i="5"/>
  <c r="D3876" i="5"/>
  <c r="D3877" i="5"/>
  <c r="D3878" i="5"/>
  <c r="D3879" i="5"/>
  <c r="D3880" i="5"/>
  <c r="D3881" i="5"/>
  <c r="D3882" i="5"/>
  <c r="D3883" i="5"/>
  <c r="D3884" i="5"/>
  <c r="D3885" i="5"/>
  <c r="D3886" i="5"/>
  <c r="D3887" i="5"/>
  <c r="D3888" i="5"/>
  <c r="D3889" i="5"/>
  <c r="D3890" i="5"/>
  <c r="D3891" i="5"/>
  <c r="D3892" i="5"/>
  <c r="D3893" i="5"/>
  <c r="D3894" i="5"/>
  <c r="D3895" i="5"/>
  <c r="D3896" i="5"/>
  <c r="D3897" i="5"/>
  <c r="D3898" i="5"/>
  <c r="D3899" i="5"/>
  <c r="D3900" i="5"/>
  <c r="D3901" i="5"/>
  <c r="D3902" i="5"/>
  <c r="D3903" i="5"/>
  <c r="D3904" i="5"/>
  <c r="D3905" i="5"/>
  <c r="D3906" i="5"/>
  <c r="D3907" i="5"/>
  <c r="D3908" i="5"/>
  <c r="D3909" i="5"/>
  <c r="D3910" i="5"/>
  <c r="D3911" i="5"/>
  <c r="D3912" i="5"/>
  <c r="D3913" i="5"/>
  <c r="D3914" i="5"/>
  <c r="D3915" i="5"/>
  <c r="D3916" i="5"/>
  <c r="D2" i="5"/>
  <c r="AF38" i="2" l="1"/>
  <c r="AE38" i="2"/>
  <c r="AD38" i="2"/>
  <c r="AJ38" i="2"/>
  <c r="AI38" i="2"/>
  <c r="AH38" i="2"/>
  <c r="AJ25" i="2"/>
  <c r="AI25" i="2"/>
  <c r="AH25" i="2"/>
  <c r="AF25" i="2"/>
  <c r="AE25" i="2"/>
  <c r="AD25" i="2"/>
  <c r="AJ12" i="2"/>
  <c r="AI12" i="2"/>
  <c r="AH12" i="2"/>
  <c r="AE12" i="2"/>
  <c r="AE11" i="2" s="1"/>
  <c r="AF12" i="2"/>
  <c r="AF11" i="2" s="1"/>
  <c r="AD12" i="2"/>
  <c r="AD11" i="2" s="1"/>
  <c r="C6" i="4"/>
  <c r="C7" i="4" s="1"/>
  <c r="AH71" i="2" l="1"/>
  <c r="AI257" i="2"/>
  <c r="AJ257" i="2"/>
  <c r="E19" i="3"/>
  <c r="D19" i="3" s="1"/>
  <c r="D21" i="3" s="1"/>
  <c r="F3" i="3"/>
  <c r="F4" i="3"/>
  <c r="F5" i="3"/>
  <c r="F6" i="3"/>
  <c r="F7" i="3"/>
  <c r="F10" i="3"/>
  <c r="F11" i="3"/>
  <c r="F12" i="3"/>
  <c r="F2" i="3"/>
  <c r="AG262" i="2"/>
  <c r="AF95" i="2"/>
  <c r="AD95" i="2"/>
  <c r="AD136" i="2"/>
  <c r="AE136" i="2" s="1"/>
  <c r="O103" i="2"/>
  <c r="P103" i="2"/>
  <c r="Q103" i="2"/>
  <c r="N103" i="2"/>
  <c r="T103" i="2"/>
  <c r="U103" i="2"/>
  <c r="V103" i="2"/>
  <c r="S103" i="2"/>
  <c r="Y103" i="2"/>
  <c r="Z103" i="2"/>
  <c r="X103" i="2"/>
  <c r="AA103" i="2"/>
  <c r="AC103" i="2"/>
  <c r="AB103" i="2"/>
  <c r="W103" i="2"/>
  <c r="R103" i="2"/>
  <c r="M103" i="2"/>
  <c r="L103" i="2"/>
  <c r="K103" i="2"/>
  <c r="E103" i="2"/>
  <c r="D103" i="2"/>
  <c r="C103" i="2"/>
  <c r="B103" i="2"/>
  <c r="AG249" i="2"/>
  <c r="AG258" i="2"/>
  <c r="AG259" i="2"/>
  <c r="AE254" i="2"/>
  <c r="AF254" i="2"/>
  <c r="AD254" i="2"/>
  <c r="AC255" i="2"/>
  <c r="AA255" i="2"/>
  <c r="Z255" i="2"/>
  <c r="Y255" i="2"/>
  <c r="X255" i="2"/>
  <c r="T255" i="2"/>
  <c r="U255" i="2"/>
  <c r="V255" i="2"/>
  <c r="S255" i="2"/>
  <c r="AG252" i="2"/>
  <c r="AE257" i="2"/>
  <c r="AF257" i="2"/>
  <c r="AD257" i="2"/>
  <c r="AG246" i="2"/>
  <c r="AY4" i="3"/>
  <c r="AV4" i="3"/>
  <c r="AT4" i="3"/>
  <c r="AR4" i="3"/>
  <c r="AO4" i="3"/>
  <c r="AF4" i="3"/>
  <c r="AB4" i="3"/>
  <c r="AA4" i="3"/>
  <c r="W4" i="3"/>
  <c r="Q4" i="3"/>
  <c r="M4" i="3"/>
  <c r="N4" i="3"/>
  <c r="L4" i="3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E260" i="2"/>
  <c r="D260" i="2"/>
  <c r="C260" i="2"/>
  <c r="B260" i="2"/>
  <c r="E16" i="3"/>
  <c r="I16" i="3" s="1"/>
  <c r="E14" i="3"/>
  <c r="I14" i="3" s="1"/>
  <c r="E10" i="3"/>
  <c r="I10" i="3" s="1"/>
  <c r="E9" i="3"/>
  <c r="I9" i="3" s="1"/>
  <c r="I11" i="3"/>
  <c r="I12" i="3"/>
  <c r="I13" i="3"/>
  <c r="I15" i="3"/>
  <c r="I17" i="3"/>
  <c r="E8" i="3"/>
  <c r="I8" i="3" s="1"/>
  <c r="I7" i="3"/>
  <c r="I3" i="3"/>
  <c r="I4" i="3"/>
  <c r="I5" i="3"/>
  <c r="I6" i="3"/>
  <c r="I2" i="3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AJ11" i="2"/>
  <c r="AI11" i="2"/>
  <c r="AJ24" i="2"/>
  <c r="AI24" i="2"/>
  <c r="AI37" i="2"/>
  <c r="AJ37" i="2"/>
  <c r="AH37" i="2"/>
  <c r="AH24" i="2"/>
  <c r="AC236" i="2"/>
  <c r="AC237" i="2" s="1"/>
  <c r="AB236" i="2"/>
  <c r="AB237" i="2" s="1"/>
  <c r="AA236" i="2"/>
  <c r="AA237" i="2" s="1"/>
  <c r="Z236" i="2"/>
  <c r="Z237" i="2" s="1"/>
  <c r="Y236" i="2"/>
  <c r="Y237" i="2" s="1"/>
  <c r="X236" i="2"/>
  <c r="X237" i="2" s="1"/>
  <c r="W236" i="2"/>
  <c r="W237" i="2" s="1"/>
  <c r="V236" i="2"/>
  <c r="V237" i="2" s="1"/>
  <c r="U236" i="2"/>
  <c r="U237" i="2" s="1"/>
  <c r="T236" i="2"/>
  <c r="T237" i="2" s="1"/>
  <c r="S236" i="2"/>
  <c r="S237" i="2" s="1"/>
  <c r="R236" i="2"/>
  <c r="R237" i="2" s="1"/>
  <c r="Q236" i="2"/>
  <c r="Q237" i="2" s="1"/>
  <c r="P236" i="2"/>
  <c r="P237" i="2" s="1"/>
  <c r="O236" i="2"/>
  <c r="O237" i="2" s="1"/>
  <c r="N236" i="2"/>
  <c r="N237" i="2" s="1"/>
  <c r="M236" i="2"/>
  <c r="M237" i="2" s="1"/>
  <c r="L236" i="2"/>
  <c r="L237" i="2" s="1"/>
  <c r="K236" i="2"/>
  <c r="K237" i="2" s="1"/>
  <c r="J236" i="2"/>
  <c r="I236" i="2"/>
  <c r="H236" i="2"/>
  <c r="G236" i="2"/>
  <c r="F236" i="2"/>
  <c r="E236" i="2"/>
  <c r="E237" i="2" s="1"/>
  <c r="D236" i="2"/>
  <c r="D237" i="2" s="1"/>
  <c r="C236" i="2"/>
  <c r="C237" i="2" s="1"/>
  <c r="AC233" i="2"/>
  <c r="AB233" i="2"/>
  <c r="AA233" i="2"/>
  <c r="Z233" i="2"/>
  <c r="Y233" i="2"/>
  <c r="X233" i="2"/>
  <c r="W233" i="2"/>
  <c r="W234" i="2" s="1"/>
  <c r="V233" i="2"/>
  <c r="V234" i="2" s="1"/>
  <c r="U233" i="2"/>
  <c r="U234" i="2" s="1"/>
  <c r="T233" i="2"/>
  <c r="T234" i="2" s="1"/>
  <c r="S233" i="2"/>
  <c r="R233" i="2"/>
  <c r="Q233" i="2"/>
  <c r="P233" i="2"/>
  <c r="O233" i="2"/>
  <c r="O234" i="2" s="1"/>
  <c r="N233" i="2"/>
  <c r="N234" i="2" s="1"/>
  <c r="M233" i="2"/>
  <c r="L233" i="2"/>
  <c r="K233" i="2"/>
  <c r="J233" i="2"/>
  <c r="I233" i="2"/>
  <c r="H233" i="2"/>
  <c r="G233" i="2"/>
  <c r="F233" i="2"/>
  <c r="E233" i="2"/>
  <c r="E234" i="2" s="1"/>
  <c r="D233" i="2"/>
  <c r="D234" i="2" s="1"/>
  <c r="C233" i="2"/>
  <c r="AC230" i="2"/>
  <c r="AG230" i="2" s="1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AC227" i="2"/>
  <c r="AC228" i="2" s="1"/>
  <c r="AB227" i="2"/>
  <c r="AB228" i="2" s="1"/>
  <c r="AA227" i="2"/>
  <c r="AA228" i="2" s="1"/>
  <c r="Z227" i="2"/>
  <c r="Z228" i="2" s="1"/>
  <c r="Y227" i="2"/>
  <c r="Y228" i="2" s="1"/>
  <c r="X227" i="2"/>
  <c r="X228" i="2" s="1"/>
  <c r="W227" i="2"/>
  <c r="W228" i="2" s="1"/>
  <c r="V227" i="2"/>
  <c r="V228" i="2" s="1"/>
  <c r="U227" i="2"/>
  <c r="U228" i="2" s="1"/>
  <c r="T227" i="2"/>
  <c r="T228" i="2" s="1"/>
  <c r="S227" i="2"/>
  <c r="S228" i="2" s="1"/>
  <c r="R227" i="2"/>
  <c r="R228" i="2" s="1"/>
  <c r="Q227" i="2"/>
  <c r="Q228" i="2" s="1"/>
  <c r="P227" i="2"/>
  <c r="P228" i="2" s="1"/>
  <c r="O227" i="2"/>
  <c r="O228" i="2" s="1"/>
  <c r="N227" i="2"/>
  <c r="N228" i="2" s="1"/>
  <c r="M227" i="2"/>
  <c r="M228" i="2" s="1"/>
  <c r="L227" i="2"/>
  <c r="L228" i="2" s="1"/>
  <c r="K227" i="2"/>
  <c r="K228" i="2" s="1"/>
  <c r="J227" i="2"/>
  <c r="I227" i="2"/>
  <c r="H227" i="2"/>
  <c r="G227" i="2"/>
  <c r="F227" i="2"/>
  <c r="E227" i="2"/>
  <c r="E228" i="2" s="1"/>
  <c r="D227" i="2"/>
  <c r="D228" i="2" s="1"/>
  <c r="C227" i="2"/>
  <c r="C228" i="2" s="1"/>
  <c r="B236" i="2"/>
  <c r="B237" i="2" s="1"/>
  <c r="B233" i="2"/>
  <c r="B234" i="2" s="1"/>
  <c r="B230" i="2"/>
  <c r="B227" i="2"/>
  <c r="B228" i="2" s="1"/>
  <c r="AC96" i="2"/>
  <c r="AB96" i="2"/>
  <c r="AA96" i="2"/>
  <c r="Z96" i="2"/>
  <c r="Y96" i="2"/>
  <c r="X96" i="2"/>
  <c r="W96" i="2"/>
  <c r="V96" i="2"/>
  <c r="U96" i="2"/>
  <c r="T96" i="2"/>
  <c r="S96" i="2"/>
  <c r="R96" i="2"/>
  <c r="D96" i="2"/>
  <c r="E96" i="2"/>
  <c r="F96" i="2"/>
  <c r="G96" i="2"/>
  <c r="H96" i="2"/>
  <c r="I96" i="2"/>
  <c r="J96" i="2"/>
  <c r="K96" i="2"/>
  <c r="L96" i="2"/>
  <c r="M96" i="2"/>
  <c r="C96" i="2"/>
  <c r="O85" i="2"/>
  <c r="O169" i="2" s="1"/>
  <c r="N85" i="2"/>
  <c r="N169" i="2" s="1"/>
  <c r="AB169" i="2"/>
  <c r="W169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5" i="2"/>
  <c r="L165" i="2"/>
  <c r="K165" i="2"/>
  <c r="J165" i="2"/>
  <c r="I165" i="2"/>
  <c r="H165" i="2"/>
  <c r="G165" i="2"/>
  <c r="F165" i="2"/>
  <c r="E165" i="2"/>
  <c r="D165" i="2"/>
  <c r="C165" i="2"/>
  <c r="M163" i="2"/>
  <c r="L163" i="2"/>
  <c r="K163" i="2"/>
  <c r="J163" i="2"/>
  <c r="I163" i="2"/>
  <c r="H163" i="2"/>
  <c r="G163" i="2"/>
  <c r="F163" i="2"/>
  <c r="E163" i="2"/>
  <c r="D163" i="2"/>
  <c r="C163" i="2"/>
  <c r="M162" i="2"/>
  <c r="L162" i="2"/>
  <c r="K162" i="2"/>
  <c r="J162" i="2"/>
  <c r="I162" i="2"/>
  <c r="H162" i="2"/>
  <c r="G162" i="2"/>
  <c r="F162" i="2"/>
  <c r="E162" i="2"/>
  <c r="D162" i="2"/>
  <c r="C162" i="2"/>
  <c r="C85" i="2"/>
  <c r="C169" i="2" s="1"/>
  <c r="D85" i="2"/>
  <c r="D169" i="2" s="1"/>
  <c r="E85" i="2"/>
  <c r="E169" i="2" s="1"/>
  <c r="F85" i="2"/>
  <c r="F169" i="2" s="1"/>
  <c r="G85" i="2"/>
  <c r="G169" i="2" s="1"/>
  <c r="H85" i="2"/>
  <c r="H169" i="2" s="1"/>
  <c r="I85" i="2"/>
  <c r="I169" i="2" s="1"/>
  <c r="J85" i="2"/>
  <c r="J169" i="2" s="1"/>
  <c r="K85" i="2"/>
  <c r="K169" i="2" s="1"/>
  <c r="L85" i="2"/>
  <c r="L169" i="2" s="1"/>
  <c r="M85" i="2"/>
  <c r="M169" i="2" s="1"/>
  <c r="B85" i="2"/>
  <c r="B169" i="2" s="1"/>
  <c r="B165" i="2"/>
  <c r="B163" i="2"/>
  <c r="B162" i="2"/>
  <c r="AC153" i="2"/>
  <c r="C9" i="4" s="1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C150" i="2"/>
  <c r="AD150" i="2" s="1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3" i="2"/>
  <c r="B151" i="2"/>
  <c r="B150" i="2"/>
  <c r="F9" i="3" l="1"/>
  <c r="AG257" i="2"/>
  <c r="Q164" i="2"/>
  <c r="Q166" i="2" s="1"/>
  <c r="AC164" i="2"/>
  <c r="AC166" i="2" s="1"/>
  <c r="N164" i="2"/>
  <c r="AG254" i="2"/>
  <c r="AH254" i="2" s="1"/>
  <c r="AI254" i="2" s="1"/>
  <c r="AJ254" i="2" s="1"/>
  <c r="Q239" i="2"/>
  <c r="Q245" i="2" s="1"/>
  <c r="Q244" i="2" s="1"/>
  <c r="Q264" i="2" s="1"/>
  <c r="F239" i="2"/>
  <c r="AD151" i="2"/>
  <c r="AD152" i="2" s="1"/>
  <c r="AD78" i="2" s="1"/>
  <c r="P239" i="2"/>
  <c r="P245" i="2" s="1"/>
  <c r="P244" i="2" s="1"/>
  <c r="P264" i="2" s="1"/>
  <c r="AE150" i="2"/>
  <c r="AE151" i="2"/>
  <c r="AF136" i="2"/>
  <c r="F8" i="3"/>
  <c r="C239" i="2"/>
  <c r="R239" i="2"/>
  <c r="S239" i="2"/>
  <c r="S245" i="2" s="1"/>
  <c r="S244" i="2" s="1"/>
  <c r="S264" i="2" s="1"/>
  <c r="K239" i="2"/>
  <c r="C234" i="2"/>
  <c r="AA239" i="2"/>
  <c r="AA245" i="2" s="1"/>
  <c r="AA244" i="2" s="1"/>
  <c r="AA264" i="2" s="1"/>
  <c r="P234" i="2"/>
  <c r="Q234" i="2"/>
  <c r="B239" i="2"/>
  <c r="H239" i="2"/>
  <c r="X239" i="2"/>
  <c r="X245" i="2" s="1"/>
  <c r="X244" i="2" s="1"/>
  <c r="X264" i="2" s="1"/>
  <c r="S234" i="2"/>
  <c r="I239" i="2"/>
  <c r="Y239" i="2"/>
  <c r="Y245" i="2" s="1"/>
  <c r="Y244" i="2" s="1"/>
  <c r="Y264" i="2" s="1"/>
  <c r="N239" i="2"/>
  <c r="N245" i="2" s="1"/>
  <c r="N244" i="2" s="1"/>
  <c r="N264" i="2" s="1"/>
  <c r="R234" i="2"/>
  <c r="J239" i="2"/>
  <c r="O239" i="2"/>
  <c r="O245" i="2" s="1"/>
  <c r="O244" i="2" s="1"/>
  <c r="O264" i="2" s="1"/>
  <c r="L239" i="2"/>
  <c r="AB239" i="2"/>
  <c r="W164" i="2"/>
  <c r="W166" i="2" s="1"/>
  <c r="Z239" i="2"/>
  <c r="Z245" i="2" s="1"/>
  <c r="Z244" i="2" s="1"/>
  <c r="Z264" i="2" s="1"/>
  <c r="M239" i="2"/>
  <c r="AC239" i="2"/>
  <c r="AC245" i="2" s="1"/>
  <c r="AC244" i="2" s="1"/>
  <c r="AC264" i="2" s="1"/>
  <c r="X234" i="2"/>
  <c r="T239" i="2"/>
  <c r="T245" i="2" s="1"/>
  <c r="T244" i="2" s="1"/>
  <c r="T264" i="2" s="1"/>
  <c r="E239" i="2"/>
  <c r="U239" i="2"/>
  <c r="U245" i="2" s="1"/>
  <c r="U244" i="2" s="1"/>
  <c r="U264" i="2" s="1"/>
  <c r="V239" i="2"/>
  <c r="V245" i="2" s="1"/>
  <c r="V244" i="2" s="1"/>
  <c r="V264" i="2" s="1"/>
  <c r="G239" i="2"/>
  <c r="W239" i="2"/>
  <c r="Y234" i="2"/>
  <c r="D239" i="2"/>
  <c r="Z234" i="2"/>
  <c r="K234" i="2"/>
  <c r="AA234" i="2"/>
  <c r="L234" i="2"/>
  <c r="AB234" i="2"/>
  <c r="M234" i="2"/>
  <c r="AC234" i="2"/>
  <c r="R164" i="2"/>
  <c r="R166" i="2" s="1"/>
  <c r="T164" i="2"/>
  <c r="T166" i="2" s="1"/>
  <c r="N166" i="2"/>
  <c r="J164" i="2"/>
  <c r="J166" i="2" s="1"/>
  <c r="I164" i="2"/>
  <c r="I166" i="2" s="1"/>
  <c r="P164" i="2"/>
  <c r="P166" i="2" s="1"/>
  <c r="D152" i="2"/>
  <c r="AB164" i="2"/>
  <c r="AB166" i="2" s="1"/>
  <c r="E152" i="2"/>
  <c r="T152" i="2"/>
  <c r="F152" i="2"/>
  <c r="U164" i="2"/>
  <c r="U166" i="2" s="1"/>
  <c r="G152" i="2"/>
  <c r="W152" i="2"/>
  <c r="H152" i="2"/>
  <c r="X152" i="2"/>
  <c r="Y152" i="2"/>
  <c r="Z152" i="2"/>
  <c r="AA152" i="2"/>
  <c r="AA164" i="2"/>
  <c r="AA166" i="2" s="1"/>
  <c r="L152" i="2"/>
  <c r="C164" i="2"/>
  <c r="C166" i="2" s="1"/>
  <c r="M152" i="2"/>
  <c r="AC152" i="2"/>
  <c r="K152" i="2"/>
  <c r="S164" i="2"/>
  <c r="S166" i="2" s="1"/>
  <c r="I152" i="2"/>
  <c r="J152" i="2"/>
  <c r="AB152" i="2"/>
  <c r="F164" i="2"/>
  <c r="F166" i="2" s="1"/>
  <c r="B152" i="2"/>
  <c r="U152" i="2"/>
  <c r="G164" i="2"/>
  <c r="G166" i="2" s="1"/>
  <c r="K164" i="2"/>
  <c r="K166" i="2" s="1"/>
  <c r="V152" i="2"/>
  <c r="H164" i="2"/>
  <c r="H166" i="2" s="1"/>
  <c r="X164" i="2"/>
  <c r="X166" i="2" s="1"/>
  <c r="Z164" i="2"/>
  <c r="Z166" i="2" s="1"/>
  <c r="E164" i="2"/>
  <c r="E166" i="2" s="1"/>
  <c r="P152" i="2"/>
  <c r="Q152" i="2"/>
  <c r="B164" i="2"/>
  <c r="B166" i="2" s="1"/>
  <c r="R152" i="2"/>
  <c r="V164" i="2"/>
  <c r="V166" i="2" s="1"/>
  <c r="Y164" i="2"/>
  <c r="Y166" i="2" s="1"/>
  <c r="N152" i="2"/>
  <c r="D164" i="2"/>
  <c r="D166" i="2" s="1"/>
  <c r="S152" i="2"/>
  <c r="O164" i="2"/>
  <c r="O166" i="2" s="1"/>
  <c r="L164" i="2"/>
  <c r="L166" i="2" s="1"/>
  <c r="O152" i="2"/>
  <c r="C152" i="2"/>
  <c r="M164" i="2"/>
  <c r="M166" i="2" s="1"/>
  <c r="R245" i="2" l="1"/>
  <c r="R244" i="2" s="1"/>
  <c r="R264" i="2" s="1"/>
  <c r="R240" i="2"/>
  <c r="J245" i="2"/>
  <c r="J244" i="2" s="1"/>
  <c r="J264" i="2" s="1"/>
  <c r="E245" i="2"/>
  <c r="E244" i="2" s="1"/>
  <c r="E264" i="2" s="1"/>
  <c r="E240" i="2"/>
  <c r="D245" i="2"/>
  <c r="D244" i="2" s="1"/>
  <c r="D264" i="2" s="1"/>
  <c r="D240" i="2"/>
  <c r="W245" i="2"/>
  <c r="W244" i="2" s="1"/>
  <c r="W264" i="2" s="1"/>
  <c r="W240" i="2"/>
  <c r="I245" i="2"/>
  <c r="I244" i="2" s="1"/>
  <c r="I264" i="2" s="1"/>
  <c r="I240" i="2"/>
  <c r="H245" i="2"/>
  <c r="H244" i="2" s="1"/>
  <c r="H264" i="2" s="1"/>
  <c r="B245" i="2"/>
  <c r="B244" i="2" s="1"/>
  <c r="B264" i="2" s="1"/>
  <c r="B240" i="2"/>
  <c r="AB245" i="2"/>
  <c r="AB244" i="2" s="1"/>
  <c r="AB264" i="2" s="1"/>
  <c r="AB240" i="2"/>
  <c r="K245" i="2"/>
  <c r="K244" i="2" s="1"/>
  <c r="K264" i="2" s="1"/>
  <c r="K240" i="2"/>
  <c r="C245" i="2"/>
  <c r="C244" i="2" s="1"/>
  <c r="C264" i="2" s="1"/>
  <c r="C240" i="2"/>
  <c r="G245" i="2"/>
  <c r="G244" i="2" s="1"/>
  <c r="G264" i="2" s="1"/>
  <c r="F245" i="2"/>
  <c r="F244" i="2" s="1"/>
  <c r="F264" i="2" s="1"/>
  <c r="M245" i="2"/>
  <c r="M244" i="2" s="1"/>
  <c r="M264" i="2" s="1"/>
  <c r="M240" i="2"/>
  <c r="L245" i="2"/>
  <c r="L244" i="2" s="1"/>
  <c r="L264" i="2" s="1"/>
  <c r="L240" i="2"/>
  <c r="AC78" i="2"/>
  <c r="C8" i="4"/>
  <c r="C10" i="4" s="1"/>
  <c r="C11" i="4" s="1"/>
  <c r="N154" i="2"/>
  <c r="N78" i="2"/>
  <c r="W154" i="2"/>
  <c r="W78" i="2"/>
  <c r="AB154" i="2"/>
  <c r="AB78" i="2"/>
  <c r="G154" i="2"/>
  <c r="G78" i="2"/>
  <c r="R154" i="2"/>
  <c r="R78" i="2"/>
  <c r="F154" i="2"/>
  <c r="F78" i="2"/>
  <c r="K154" i="2"/>
  <c r="K78" i="2"/>
  <c r="P154" i="2"/>
  <c r="P78" i="2"/>
  <c r="M154" i="2"/>
  <c r="M78" i="2"/>
  <c r="D154" i="2"/>
  <c r="D78" i="2"/>
  <c r="I154" i="2"/>
  <c r="I78" i="2"/>
  <c r="E154" i="2"/>
  <c r="E78" i="2"/>
  <c r="V154" i="2"/>
  <c r="V78" i="2"/>
  <c r="T154" i="2"/>
  <c r="T78" i="2"/>
  <c r="Q154" i="2"/>
  <c r="Q78" i="2"/>
  <c r="C154" i="2"/>
  <c r="C78" i="2"/>
  <c r="AA154" i="2"/>
  <c r="AA78" i="2"/>
  <c r="Z154" i="2"/>
  <c r="Z78" i="2"/>
  <c r="Y154" i="2"/>
  <c r="Y78" i="2"/>
  <c r="S154" i="2"/>
  <c r="S78" i="2"/>
  <c r="U154" i="2"/>
  <c r="U78" i="2"/>
  <c r="X154" i="2"/>
  <c r="X78" i="2"/>
  <c r="J154" i="2"/>
  <c r="J78" i="2"/>
  <c r="L154" i="2"/>
  <c r="L78" i="2"/>
  <c r="O154" i="2"/>
  <c r="O78" i="2"/>
  <c r="B154" i="2"/>
  <c r="B78" i="2"/>
  <c r="H154" i="2"/>
  <c r="H78" i="2"/>
  <c r="AG136" i="2"/>
  <c r="AF151" i="2"/>
  <c r="AG151" i="2" s="1"/>
  <c r="AC154" i="2"/>
  <c r="AC155" i="2"/>
  <c r="AE152" i="2"/>
  <c r="AE78" i="2" s="1"/>
  <c r="AF150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E58" i="2"/>
  <c r="D58" i="2"/>
  <c r="C58" i="2"/>
  <c r="B58" i="2"/>
  <c r="AC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E72" i="2"/>
  <c r="C72" i="2"/>
  <c r="AG77" i="2"/>
  <c r="AC80" i="2"/>
  <c r="AD71" i="2"/>
  <c r="AG71" i="2" s="1"/>
  <c r="AG69" i="2"/>
  <c r="AC50" i="2"/>
  <c r="Y50" i="2"/>
  <c r="U50" i="2"/>
  <c r="S50" i="2"/>
  <c r="P50" i="2"/>
  <c r="O50" i="2"/>
  <c r="AE10" i="2"/>
  <c r="AE20" i="2" s="1"/>
  <c r="AD10" i="2"/>
  <c r="AD20" i="2" s="1"/>
  <c r="AE23" i="2"/>
  <c r="AE33" i="2" s="1"/>
  <c r="AD23" i="2"/>
  <c r="AD33" i="2" s="1"/>
  <c r="AE24" i="2"/>
  <c r="AF24" i="2"/>
  <c r="AD24" i="2"/>
  <c r="AE36" i="2"/>
  <c r="AE46" i="2" s="1"/>
  <c r="AD36" i="2"/>
  <c r="AD46" i="2" s="1"/>
  <c r="AE37" i="2"/>
  <c r="AF37" i="2"/>
  <c r="AD37" i="2"/>
  <c r="M37" i="2"/>
  <c r="L37" i="2"/>
  <c r="M24" i="2"/>
  <c r="L24" i="2"/>
  <c r="M11" i="2"/>
  <c r="L11" i="2"/>
  <c r="AC37" i="2"/>
  <c r="AB37" i="2"/>
  <c r="Z37" i="2"/>
  <c r="Y37" i="2"/>
  <c r="X37" i="2"/>
  <c r="W37" i="2"/>
  <c r="U37" i="2"/>
  <c r="T37" i="2"/>
  <c r="R37" i="2"/>
  <c r="AC24" i="2"/>
  <c r="AC11" i="2"/>
  <c r="AB24" i="2"/>
  <c r="Z24" i="2"/>
  <c r="Y24" i="2"/>
  <c r="X24" i="2"/>
  <c r="W24" i="2"/>
  <c r="U24" i="2"/>
  <c r="T24" i="2"/>
  <c r="R24" i="2"/>
  <c r="AB11" i="2"/>
  <c r="Z11" i="2"/>
  <c r="Y11" i="2"/>
  <c r="X11" i="2"/>
  <c r="W11" i="2"/>
  <c r="U11" i="2"/>
  <c r="T11" i="2"/>
  <c r="R11" i="2"/>
  <c r="B71" i="2"/>
  <c r="B72" i="2" s="1"/>
  <c r="C74" i="2"/>
  <c r="D71" i="2"/>
  <c r="D74" i="2" s="1"/>
  <c r="E65" i="2"/>
  <c r="E74" i="2" s="1"/>
  <c r="F6" i="2"/>
  <c r="F240" i="2" s="1"/>
  <c r="F65" i="2"/>
  <c r="F74" i="2" s="1"/>
  <c r="G64" i="2"/>
  <c r="G65" i="2" s="1"/>
  <c r="G71" i="2"/>
  <c r="G6" i="2"/>
  <c r="G240" i="2" s="1"/>
  <c r="H64" i="2"/>
  <c r="H65" i="2" s="1"/>
  <c r="H74" i="2" s="1"/>
  <c r="H6" i="2"/>
  <c r="O23" i="3" s="1"/>
  <c r="J6" i="2"/>
  <c r="O21" i="3" s="1"/>
  <c r="I6" i="2"/>
  <c r="I64" i="2"/>
  <c r="I65" i="2" s="1"/>
  <c r="I74" i="2" s="1"/>
  <c r="J65" i="2"/>
  <c r="J74" i="2" s="1"/>
  <c r="K47" i="2"/>
  <c r="K34" i="2"/>
  <c r="K21" i="2"/>
  <c r="K65" i="2"/>
  <c r="K71" i="2"/>
  <c r="K72" i="2" s="1"/>
  <c r="L71" i="2"/>
  <c r="L72" i="2" s="1"/>
  <c r="L65" i="2"/>
  <c r="M71" i="2"/>
  <c r="M72" i="2" s="1"/>
  <c r="M65" i="2"/>
  <c r="O80" i="2"/>
  <c r="O65" i="2"/>
  <c r="O74" i="2" s="1"/>
  <c r="P80" i="2"/>
  <c r="P84" i="2"/>
  <c r="P65" i="2"/>
  <c r="P74" i="2" s="1"/>
  <c r="Q84" i="2"/>
  <c r="R84" i="2"/>
  <c r="R80" i="2"/>
  <c r="Q80" i="2"/>
  <c r="R65" i="2"/>
  <c r="R74" i="2" s="1"/>
  <c r="G7" i="4" s="1"/>
  <c r="G8" i="4" s="1"/>
  <c r="Q65" i="2"/>
  <c r="Q74" i="2" s="1"/>
  <c r="X84" i="2"/>
  <c r="X80" i="2"/>
  <c r="S80" i="2"/>
  <c r="S84" i="2"/>
  <c r="S65" i="2"/>
  <c r="S74" i="2" s="1"/>
  <c r="X65" i="2"/>
  <c r="Y80" i="2"/>
  <c r="Y65" i="2"/>
  <c r="Y74" i="2" s="1"/>
  <c r="Y84" i="2"/>
  <c r="T84" i="2"/>
  <c r="T80" i="2"/>
  <c r="T65" i="2"/>
  <c r="T74" i="2" s="1"/>
  <c r="U80" i="2"/>
  <c r="U84" i="2"/>
  <c r="U65" i="2"/>
  <c r="U74" i="2" s="1"/>
  <c r="Z84" i="2"/>
  <c r="Z80" i="2"/>
  <c r="Z65" i="2"/>
  <c r="Z74" i="2" s="1"/>
  <c r="V84" i="2"/>
  <c r="V80" i="2"/>
  <c r="V65" i="2"/>
  <c r="V74" i="2" s="1"/>
  <c r="W80" i="2"/>
  <c r="W88" i="2" s="1"/>
  <c r="W90" i="2" s="1"/>
  <c r="H10" i="4" s="1"/>
  <c r="W65" i="2"/>
  <c r="W74" i="2" s="1"/>
  <c r="H7" i="4" s="1"/>
  <c r="H8" i="4" s="1"/>
  <c r="AB80" i="2"/>
  <c r="AB65" i="2"/>
  <c r="AB71" i="2"/>
  <c r="AA80" i="2"/>
  <c r="AA65" i="2"/>
  <c r="AA74" i="2" s="1"/>
  <c r="AA84" i="2"/>
  <c r="AC65" i="2"/>
  <c r="AC74" i="2" s="1"/>
  <c r="AC84" i="2"/>
  <c r="X74" i="2"/>
  <c r="AC7" i="2"/>
  <c r="AB7" i="2"/>
  <c r="AA7" i="2"/>
  <c r="Z7" i="2"/>
  <c r="Y7" i="2"/>
  <c r="X7" i="2"/>
  <c r="V7" i="2"/>
  <c r="U7" i="2"/>
  <c r="T7" i="2"/>
  <c r="S7" i="2"/>
  <c r="W7" i="2"/>
  <c r="R7" i="2"/>
  <c r="D7" i="2"/>
  <c r="E7" i="2"/>
  <c r="L7" i="2"/>
  <c r="M7" i="2"/>
  <c r="F5" i="4" s="1"/>
  <c r="C7" i="2"/>
  <c r="AA8" i="2"/>
  <c r="AA12" i="2"/>
  <c r="AA25" i="2"/>
  <c r="AA38" i="2"/>
  <c r="V8" i="2"/>
  <c r="V12" i="2"/>
  <c r="V25" i="2"/>
  <c r="V38" i="2"/>
  <c r="Q8" i="2"/>
  <c r="Q12" i="2"/>
  <c r="Q25" i="2"/>
  <c r="N38" i="2"/>
  <c r="Q38" i="2" s="1"/>
  <c r="AC44" i="2"/>
  <c r="AC46" i="2" s="1"/>
  <c r="AC47" i="2" s="1"/>
  <c r="AC31" i="2"/>
  <c r="AC33" i="2" s="1"/>
  <c r="AC34" i="2" s="1"/>
  <c r="AC20" i="2"/>
  <c r="AC21" i="2" s="1"/>
  <c r="AA10" i="2"/>
  <c r="AF10" i="2" s="1"/>
  <c r="AF20" i="2" s="1"/>
  <c r="AA23" i="2"/>
  <c r="AA36" i="2"/>
  <c r="AG38" i="2" s="1"/>
  <c r="Z49" i="2"/>
  <c r="Z50" i="2" s="1"/>
  <c r="Z45" i="2"/>
  <c r="Z46" i="2" s="1"/>
  <c r="Z47" i="2" s="1"/>
  <c r="Z32" i="2"/>
  <c r="Z33" i="2" s="1"/>
  <c r="Z34" i="2" s="1"/>
  <c r="Z19" i="2"/>
  <c r="Z20" i="2" s="1"/>
  <c r="Z21" i="2" s="1"/>
  <c r="Y47" i="2"/>
  <c r="Y44" i="2"/>
  <c r="Y45" i="2" s="1"/>
  <c r="Y34" i="2"/>
  <c r="Y31" i="2"/>
  <c r="Y32" i="2" s="1"/>
  <c r="Y21" i="2"/>
  <c r="Y18" i="2"/>
  <c r="Y19" i="2" s="1"/>
  <c r="X49" i="2"/>
  <c r="X50" i="2" s="1"/>
  <c r="X45" i="2"/>
  <c r="X46" i="2" s="1"/>
  <c r="X32" i="2"/>
  <c r="X33" i="2" s="1"/>
  <c r="X19" i="2"/>
  <c r="X20" i="2" s="1"/>
  <c r="X21" i="2" s="1"/>
  <c r="V36" i="2"/>
  <c r="V23" i="2"/>
  <c r="V10" i="2"/>
  <c r="U47" i="2"/>
  <c r="U44" i="2"/>
  <c r="U45" i="2" s="1"/>
  <c r="U34" i="2"/>
  <c r="U31" i="2"/>
  <c r="U32" i="2" s="1"/>
  <c r="U21" i="2"/>
  <c r="U18" i="2"/>
  <c r="U19" i="2" s="1"/>
  <c r="T49" i="2"/>
  <c r="T50" i="2" s="1"/>
  <c r="T45" i="2"/>
  <c r="T46" i="2" s="1"/>
  <c r="T32" i="2"/>
  <c r="T33" i="2" s="1"/>
  <c r="T34" i="2" s="1"/>
  <c r="T19" i="2"/>
  <c r="T20" i="2" s="1"/>
  <c r="T21" i="2" s="1"/>
  <c r="S47" i="2"/>
  <c r="S44" i="2"/>
  <c r="S45" i="2" s="1"/>
  <c r="S33" i="2"/>
  <c r="S34" i="2" s="1"/>
  <c r="S31" i="2"/>
  <c r="S20" i="2"/>
  <c r="S21" i="2" s="1"/>
  <c r="S18" i="2"/>
  <c r="P21" i="2"/>
  <c r="P34" i="2"/>
  <c r="P47" i="2"/>
  <c r="P44" i="2"/>
  <c r="P45" i="2" s="1"/>
  <c r="P31" i="2"/>
  <c r="P32" i="2" s="1"/>
  <c r="P18" i="2"/>
  <c r="P19" i="2" s="1"/>
  <c r="N49" i="2"/>
  <c r="N50" i="2" s="1"/>
  <c r="N46" i="2"/>
  <c r="N33" i="2"/>
  <c r="N20" i="2"/>
  <c r="N36" i="2"/>
  <c r="Q36" i="2" s="1"/>
  <c r="N23" i="2"/>
  <c r="Q23" i="2" s="1"/>
  <c r="N10" i="2"/>
  <c r="N18" i="2" s="1"/>
  <c r="O47" i="2"/>
  <c r="O34" i="2"/>
  <c r="O21" i="2"/>
  <c r="O44" i="2"/>
  <c r="O45" i="2" s="1"/>
  <c r="O31" i="2"/>
  <c r="O32" i="2" s="1"/>
  <c r="O18" i="2"/>
  <c r="O19" i="2" s="1"/>
  <c r="AB49" i="2"/>
  <c r="AB50" i="2" s="1"/>
  <c r="AB45" i="2"/>
  <c r="AB46" i="2" s="1"/>
  <c r="AB47" i="2" s="1"/>
  <c r="AB32" i="2"/>
  <c r="AB33" i="2" s="1"/>
  <c r="AB34" i="2" s="1"/>
  <c r="AB19" i="2"/>
  <c r="AB20" i="2" s="1"/>
  <c r="W56" i="2"/>
  <c r="W49" i="2"/>
  <c r="W50" i="2" s="1"/>
  <c r="W45" i="2"/>
  <c r="W46" i="2" s="1"/>
  <c r="W47" i="2" s="1"/>
  <c r="W32" i="2"/>
  <c r="W33" i="2" s="1"/>
  <c r="W34" i="2" s="1"/>
  <c r="W19" i="2"/>
  <c r="W20" i="2" s="1"/>
  <c r="W21" i="2" s="1"/>
  <c r="R49" i="2"/>
  <c r="R50" i="2" s="1"/>
  <c r="R45" i="2"/>
  <c r="R46" i="2" s="1"/>
  <c r="R47" i="2" s="1"/>
  <c r="M19" i="2"/>
  <c r="M20" i="2" s="1"/>
  <c r="M21" i="2" s="1"/>
  <c r="M32" i="2"/>
  <c r="M33" i="2" s="1"/>
  <c r="M34" i="2" s="1"/>
  <c r="M45" i="2"/>
  <c r="M46" i="2" s="1"/>
  <c r="M47" i="2" s="1"/>
  <c r="R32" i="2"/>
  <c r="R19" i="2"/>
  <c r="R20" i="2" s="1"/>
  <c r="R21" i="2" s="1"/>
  <c r="M49" i="2"/>
  <c r="M50" i="2" s="1"/>
  <c r="L45" i="2"/>
  <c r="L46" i="2" s="1"/>
  <c r="L47" i="2" s="1"/>
  <c r="L32" i="2"/>
  <c r="L19" i="2"/>
  <c r="L20" i="2" s="1"/>
  <c r="L49" i="2"/>
  <c r="L50" i="2" s="1"/>
  <c r="B74" i="2" l="1"/>
  <c r="B75" i="2" s="1"/>
  <c r="H240" i="2"/>
  <c r="J240" i="2"/>
  <c r="I72" i="2"/>
  <c r="O22" i="3"/>
  <c r="H17" i="4"/>
  <c r="G74" i="2"/>
  <c r="G157" i="2" s="1"/>
  <c r="G158" i="2" s="1"/>
  <c r="G159" i="2" s="1"/>
  <c r="V24" i="2"/>
  <c r="V37" i="2"/>
  <c r="I260" i="2"/>
  <c r="I103" i="2"/>
  <c r="AF152" i="2"/>
  <c r="AG150" i="2"/>
  <c r="J260" i="2"/>
  <c r="J103" i="2"/>
  <c r="H260" i="2"/>
  <c r="H103" i="2"/>
  <c r="F260" i="2"/>
  <c r="F103" i="2"/>
  <c r="G260" i="2"/>
  <c r="G103" i="2"/>
  <c r="V88" i="2"/>
  <c r="V90" i="2" s="1"/>
  <c r="S85" i="2"/>
  <c r="S169" i="2" s="1"/>
  <c r="H58" i="2"/>
  <c r="H234" i="2"/>
  <c r="H237" i="2"/>
  <c r="H228" i="2"/>
  <c r="G58" i="2"/>
  <c r="G234" i="2"/>
  <c r="G237" i="2"/>
  <c r="G228" i="2"/>
  <c r="F7" i="2"/>
  <c r="F234" i="2"/>
  <c r="F228" i="2"/>
  <c r="F237" i="2"/>
  <c r="AB21" i="2"/>
  <c r="AA20" i="2"/>
  <c r="AA21" i="2" s="1"/>
  <c r="I58" i="2"/>
  <c r="I234" i="2"/>
  <c r="I237" i="2"/>
  <c r="I228" i="2"/>
  <c r="J72" i="2"/>
  <c r="J237" i="2"/>
  <c r="J228" i="2"/>
  <c r="J234" i="2"/>
  <c r="X88" i="2"/>
  <c r="X90" i="2" s="1"/>
  <c r="V75" i="2"/>
  <c r="V168" i="2"/>
  <c r="V157" i="2"/>
  <c r="S75" i="2"/>
  <c r="S168" i="2"/>
  <c r="S157" i="2"/>
  <c r="F75" i="2"/>
  <c r="F157" i="2"/>
  <c r="F158" i="2" s="1"/>
  <c r="F159" i="2" s="1"/>
  <c r="F168" i="2"/>
  <c r="X75" i="2"/>
  <c r="X168" i="2"/>
  <c r="X157" i="2"/>
  <c r="E75" i="2"/>
  <c r="E157" i="2"/>
  <c r="E158" i="2" s="1"/>
  <c r="E159" i="2" s="1"/>
  <c r="E168" i="2"/>
  <c r="Q75" i="2"/>
  <c r="Q157" i="2"/>
  <c r="Q168" i="2"/>
  <c r="R168" i="2"/>
  <c r="R157" i="2"/>
  <c r="R158" i="2" s="1"/>
  <c r="R159" i="2" s="1"/>
  <c r="T75" i="2"/>
  <c r="T168" i="2"/>
  <c r="T157" i="2"/>
  <c r="P75" i="2"/>
  <c r="P168" i="2"/>
  <c r="P157" i="2"/>
  <c r="U75" i="2"/>
  <c r="U157" i="2"/>
  <c r="U168" i="2"/>
  <c r="AC75" i="2"/>
  <c r="AC157" i="2"/>
  <c r="AC168" i="2"/>
  <c r="C75" i="2"/>
  <c r="C168" i="2"/>
  <c r="C157" i="2"/>
  <c r="C158" i="2" s="1"/>
  <c r="C159" i="2" s="1"/>
  <c r="D75" i="2"/>
  <c r="D157" i="2"/>
  <c r="D158" i="2" s="1"/>
  <c r="D159" i="2" s="1"/>
  <c r="D168" i="2"/>
  <c r="I157" i="2"/>
  <c r="I158" i="2" s="1"/>
  <c r="I159" i="2" s="1"/>
  <c r="I168" i="2"/>
  <c r="W75" i="2"/>
  <c r="W157" i="2"/>
  <c r="W168" i="2"/>
  <c r="Y75" i="2"/>
  <c r="Y168" i="2"/>
  <c r="Y157" i="2"/>
  <c r="Z75" i="2"/>
  <c r="Z157" i="2"/>
  <c r="Z168" i="2"/>
  <c r="AA75" i="2"/>
  <c r="AA168" i="2"/>
  <c r="AA157" i="2"/>
  <c r="J168" i="2"/>
  <c r="J157" i="2"/>
  <c r="J158" i="2" s="1"/>
  <c r="J159" i="2" s="1"/>
  <c r="O75" i="2"/>
  <c r="O157" i="2"/>
  <c r="O168" i="2"/>
  <c r="O170" i="2" s="1"/>
  <c r="O171" i="2" s="1"/>
  <c r="H75" i="2"/>
  <c r="H157" i="2"/>
  <c r="H158" i="2" s="1"/>
  <c r="H159" i="2" s="1"/>
  <c r="H168" i="2"/>
  <c r="AB74" i="2"/>
  <c r="I7" i="4" s="1"/>
  <c r="I8" i="4" s="1"/>
  <c r="J58" i="2"/>
  <c r="H72" i="2"/>
  <c r="F58" i="2"/>
  <c r="P88" i="2"/>
  <c r="P90" i="2" s="1"/>
  <c r="D72" i="2"/>
  <c r="F72" i="2"/>
  <c r="AB72" i="2"/>
  <c r="G72" i="2"/>
  <c r="V85" i="2"/>
  <c r="V169" i="2" s="1"/>
  <c r="M74" i="2"/>
  <c r="F7" i="4" s="1"/>
  <c r="F8" i="4" s="1"/>
  <c r="AF36" i="2"/>
  <c r="AF46" i="2" s="1"/>
  <c r="AG46" i="2" s="1"/>
  <c r="AA24" i="2"/>
  <c r="S88" i="2"/>
  <c r="S90" i="2" s="1"/>
  <c r="AC85" i="2"/>
  <c r="AC169" i="2" s="1"/>
  <c r="AG65" i="2"/>
  <c r="S11" i="2"/>
  <c r="I7" i="2"/>
  <c r="G75" i="2"/>
  <c r="L74" i="2"/>
  <c r="X85" i="2"/>
  <c r="X169" i="2" s="1"/>
  <c r="U88" i="2"/>
  <c r="U90" i="2" s="1"/>
  <c r="J7" i="2"/>
  <c r="Y88" i="2"/>
  <c r="Y90" i="2" s="1"/>
  <c r="R75" i="2"/>
  <c r="N74" i="2"/>
  <c r="R85" i="2"/>
  <c r="R169" i="2" s="1"/>
  <c r="K7" i="2"/>
  <c r="K74" i="2"/>
  <c r="AG25" i="2"/>
  <c r="AG12" i="2"/>
  <c r="AA11" i="2"/>
  <c r="S37" i="2"/>
  <c r="Z88" i="2"/>
  <c r="Z90" i="2" s="1"/>
  <c r="AA37" i="2"/>
  <c r="U85" i="2"/>
  <c r="U169" i="2" s="1"/>
  <c r="AF23" i="2"/>
  <c r="AF33" i="2" s="1"/>
  <c r="AG33" i="2" s="1"/>
  <c r="AG20" i="2"/>
  <c r="J75" i="2"/>
  <c r="T85" i="2"/>
  <c r="T169" i="2" s="1"/>
  <c r="I75" i="2"/>
  <c r="Q85" i="2"/>
  <c r="Q169" i="2" s="1"/>
  <c r="Y85" i="2"/>
  <c r="Y169" i="2" s="1"/>
  <c r="S24" i="2"/>
  <c r="AE6" i="2"/>
  <c r="AD6" i="2"/>
  <c r="AG10" i="2"/>
  <c r="AH10" i="2" s="1"/>
  <c r="G7" i="2"/>
  <c r="H7" i="2"/>
  <c r="P85" i="2"/>
  <c r="P169" i="2" s="1"/>
  <c r="Q88" i="2"/>
  <c r="Q90" i="2" s="1"/>
  <c r="R88" i="2"/>
  <c r="R90" i="2" s="1"/>
  <c r="T88" i="2"/>
  <c r="T90" i="2" s="1"/>
  <c r="Z85" i="2"/>
  <c r="Z169" i="2" s="1"/>
  <c r="AB88" i="2"/>
  <c r="AB90" i="2" s="1"/>
  <c r="AA85" i="2"/>
  <c r="AA169" i="2" s="1"/>
  <c r="AA88" i="2"/>
  <c r="AA90" i="2" s="1"/>
  <c r="AC88" i="2"/>
  <c r="AC90" i="2" s="1"/>
  <c r="V49" i="2"/>
  <c r="V50" i="2" s="1"/>
  <c r="AA32" i="2"/>
  <c r="AA49" i="2"/>
  <c r="AA50" i="2" s="1"/>
  <c r="S19" i="2"/>
  <c r="V19" i="2" s="1"/>
  <c r="Q49" i="2"/>
  <c r="Q50" i="2" s="1"/>
  <c r="V45" i="2"/>
  <c r="T47" i="2"/>
  <c r="V46" i="2"/>
  <c r="V47" i="2" s="1"/>
  <c r="X34" i="2"/>
  <c r="AA33" i="2"/>
  <c r="AA34" i="2" s="1"/>
  <c r="X47" i="2"/>
  <c r="AA46" i="2"/>
  <c r="AA19" i="2"/>
  <c r="S32" i="2"/>
  <c r="V32" i="2" s="1"/>
  <c r="V20" i="2"/>
  <c r="V21" i="2" s="1"/>
  <c r="V33" i="2"/>
  <c r="V34" i="2" s="1"/>
  <c r="AA45" i="2"/>
  <c r="Q46" i="2"/>
  <c r="Q47" i="2" s="1"/>
  <c r="N21" i="2"/>
  <c r="Q20" i="2"/>
  <c r="N34" i="2"/>
  <c r="N19" i="2"/>
  <c r="Q19" i="2" s="1"/>
  <c r="Q10" i="2"/>
  <c r="V11" i="2" s="1"/>
  <c r="N44" i="2"/>
  <c r="N45" i="2" s="1"/>
  <c r="Q45" i="2" s="1"/>
  <c r="R33" i="2"/>
  <c r="N31" i="2"/>
  <c r="N32" i="2" s="1"/>
  <c r="Q32" i="2" s="1"/>
  <c r="N47" i="2"/>
  <c r="L33" i="2"/>
  <c r="L34" i="2" s="1"/>
  <c r="L21" i="2"/>
  <c r="B157" i="2" l="1"/>
  <c r="B158" i="2" s="1"/>
  <c r="B159" i="2" s="1"/>
  <c r="B168" i="2"/>
  <c r="B170" i="2" s="1"/>
  <c r="B171" i="2" s="1"/>
  <c r="B172" i="2" s="1"/>
  <c r="B174" i="2" s="1"/>
  <c r="AB91" i="2"/>
  <c r="I10" i="4"/>
  <c r="G168" i="2"/>
  <c r="G170" i="2" s="1"/>
  <c r="G171" i="2" s="1"/>
  <c r="G172" i="2" s="1"/>
  <c r="W91" i="2"/>
  <c r="G10" i="4"/>
  <c r="Y91" i="2"/>
  <c r="AG152" i="2"/>
  <c r="AH152" i="2" s="1"/>
  <c r="AF78" i="2"/>
  <c r="AA91" i="2"/>
  <c r="AD236" i="2"/>
  <c r="AD70" i="2"/>
  <c r="AE236" i="2"/>
  <c r="AE70" i="2"/>
  <c r="AG11" i="2"/>
  <c r="AH11" i="2"/>
  <c r="AC91" i="2"/>
  <c r="X91" i="2"/>
  <c r="AG36" i="2"/>
  <c r="AG47" i="2" s="1"/>
  <c r="W170" i="2"/>
  <c r="W171" i="2" s="1"/>
  <c r="Z158" i="2"/>
  <c r="Z159" i="2" s="1"/>
  <c r="X158" i="2"/>
  <c r="X159" i="2" s="1"/>
  <c r="AA170" i="2"/>
  <c r="AA171" i="2" s="1"/>
  <c r="W158" i="2"/>
  <c r="W159" i="2" s="1"/>
  <c r="V158" i="2"/>
  <c r="V159" i="2" s="1"/>
  <c r="M75" i="2"/>
  <c r="M168" i="2"/>
  <c r="M157" i="2"/>
  <c r="M158" i="2" s="1"/>
  <c r="M159" i="2" s="1"/>
  <c r="F170" i="2"/>
  <c r="F171" i="2" s="1"/>
  <c r="F172" i="2" s="1"/>
  <c r="T170" i="2"/>
  <c r="T171" i="2" s="1"/>
  <c r="L75" i="2"/>
  <c r="L168" i="2"/>
  <c r="L157" i="2"/>
  <c r="L158" i="2" s="1"/>
  <c r="L159" i="2" s="1"/>
  <c r="Z170" i="2"/>
  <c r="Z171" i="2" s="1"/>
  <c r="U158" i="2"/>
  <c r="U159" i="2" s="1"/>
  <c r="S158" i="2"/>
  <c r="S159" i="2" s="1"/>
  <c r="R170" i="2"/>
  <c r="R171" i="2" s="1"/>
  <c r="R172" i="2" s="1"/>
  <c r="C170" i="2"/>
  <c r="C171" i="2" s="1"/>
  <c r="C172" i="2" s="1"/>
  <c r="Y158" i="2"/>
  <c r="Y159" i="2" s="1"/>
  <c r="K75" i="2"/>
  <c r="K168" i="2"/>
  <c r="K157" i="2"/>
  <c r="K158" i="2" s="1"/>
  <c r="K159" i="2" s="1"/>
  <c r="I170" i="2"/>
  <c r="I171" i="2" s="1"/>
  <c r="I172" i="2" s="1"/>
  <c r="N75" i="2"/>
  <c r="N157" i="2"/>
  <c r="N168" i="2"/>
  <c r="P170" i="2"/>
  <c r="P171" i="2" s="1"/>
  <c r="J170" i="2"/>
  <c r="J171" i="2" s="1"/>
  <c r="J172" i="2" s="1"/>
  <c r="T158" i="2"/>
  <c r="T159" i="2" s="1"/>
  <c r="Q170" i="2"/>
  <c r="Q171" i="2" s="1"/>
  <c r="AB75" i="2"/>
  <c r="AB157" i="2"/>
  <c r="AB168" i="2"/>
  <c r="Y170" i="2"/>
  <c r="Y171" i="2" s="1"/>
  <c r="AC170" i="2"/>
  <c r="AC171" i="2" s="1"/>
  <c r="V170" i="2"/>
  <c r="V171" i="2" s="1"/>
  <c r="U170" i="2"/>
  <c r="U171" i="2" s="1"/>
  <c r="X170" i="2"/>
  <c r="X171" i="2" s="1"/>
  <c r="D170" i="2"/>
  <c r="D171" i="2" s="1"/>
  <c r="D172" i="2" s="1"/>
  <c r="D176" i="2" s="1"/>
  <c r="S170" i="2"/>
  <c r="S171" i="2" s="1"/>
  <c r="H170" i="2"/>
  <c r="H171" i="2" s="1"/>
  <c r="H172" i="2" s="1"/>
  <c r="AC158" i="2"/>
  <c r="AC159" i="2" s="1"/>
  <c r="E170" i="2"/>
  <c r="E171" i="2" s="1"/>
  <c r="E172" i="2" s="1"/>
  <c r="Z91" i="2"/>
  <c r="AE49" i="2"/>
  <c r="AE57" i="2" s="1"/>
  <c r="AE72" i="2"/>
  <c r="AD49" i="2"/>
  <c r="AD57" i="2" s="1"/>
  <c r="AD58" i="2" s="1"/>
  <c r="AD228" i="2" s="1"/>
  <c r="AD227" i="2" s="1"/>
  <c r="AD72" i="2"/>
  <c r="AF6" i="2"/>
  <c r="AF236" i="2" s="1"/>
  <c r="AG23" i="2"/>
  <c r="AH23" i="2" s="1"/>
  <c r="AG21" i="2"/>
  <c r="AE7" i="2"/>
  <c r="AE8" i="2"/>
  <c r="AD7" i="2"/>
  <c r="AD8" i="2"/>
  <c r="AA31" i="2"/>
  <c r="AA44" i="2"/>
  <c r="AA47" i="2"/>
  <c r="V31" i="2"/>
  <c r="V44" i="2"/>
  <c r="AA18" i="2"/>
  <c r="V18" i="2"/>
  <c r="Q18" i="2"/>
  <c r="Q44" i="2"/>
  <c r="Q21" i="2"/>
  <c r="R34" i="2"/>
  <c r="Q33" i="2"/>
  <c r="F176" i="2" l="1"/>
  <c r="H176" i="2"/>
  <c r="B173" i="2"/>
  <c r="C176" i="2"/>
  <c r="I176" i="2"/>
  <c r="G176" i="2"/>
  <c r="E176" i="2"/>
  <c r="J176" i="2"/>
  <c r="I17" i="4"/>
  <c r="I11" i="4"/>
  <c r="G17" i="4"/>
  <c r="H11" i="4"/>
  <c r="AH77" i="2"/>
  <c r="AG78" i="2"/>
  <c r="AD233" i="2"/>
  <c r="AC172" i="2"/>
  <c r="AC174" i="2" s="1"/>
  <c r="AG236" i="2"/>
  <c r="AG6" i="2"/>
  <c r="AF70" i="2"/>
  <c r="AG37" i="2"/>
  <c r="AH36" i="2"/>
  <c r="AH20" i="2"/>
  <c r="AI10" i="2"/>
  <c r="AG24" i="2"/>
  <c r="T172" i="2"/>
  <c r="T173" i="2" s="1"/>
  <c r="AF7" i="2"/>
  <c r="D173" i="2"/>
  <c r="D174" i="2"/>
  <c r="E174" i="2"/>
  <c r="E173" i="2"/>
  <c r="H173" i="2"/>
  <c r="H174" i="2"/>
  <c r="X172" i="2"/>
  <c r="Z172" i="2"/>
  <c r="F173" i="2"/>
  <c r="F174" i="2"/>
  <c r="I173" i="2"/>
  <c r="I174" i="2"/>
  <c r="G174" i="2"/>
  <c r="G173" i="2"/>
  <c r="Y172" i="2"/>
  <c r="AB170" i="2"/>
  <c r="AB171" i="2" s="1"/>
  <c r="M170" i="2"/>
  <c r="M171" i="2" s="1"/>
  <c r="M172" i="2" s="1"/>
  <c r="M176" i="2" s="1"/>
  <c r="C174" i="2"/>
  <c r="C173" i="2"/>
  <c r="R174" i="2"/>
  <c r="R173" i="2"/>
  <c r="W172" i="2"/>
  <c r="W176" i="2" s="1"/>
  <c r="V172" i="2"/>
  <c r="AA158" i="2"/>
  <c r="AA159" i="2" s="1"/>
  <c r="AB158" i="2"/>
  <c r="AB159" i="2" s="1"/>
  <c r="K170" i="2"/>
  <c r="K171" i="2" s="1"/>
  <c r="K172" i="2" s="1"/>
  <c r="K176" i="2" s="1"/>
  <c r="U172" i="2"/>
  <c r="S172" i="2"/>
  <c r="J173" i="2"/>
  <c r="J174" i="2"/>
  <c r="N170" i="2"/>
  <c r="N171" i="2" s="1"/>
  <c r="L170" i="2"/>
  <c r="L171" i="2" s="1"/>
  <c r="L172" i="2" s="1"/>
  <c r="AE80" i="2"/>
  <c r="AE84" i="2" s="1"/>
  <c r="AE88" i="2" s="1"/>
  <c r="AE58" i="2"/>
  <c r="AE228" i="2" s="1"/>
  <c r="AE227" i="2" s="1"/>
  <c r="AE233" i="2" s="1"/>
  <c r="AF49" i="2"/>
  <c r="AG49" i="2" s="1"/>
  <c r="AF72" i="2"/>
  <c r="AE74" i="2"/>
  <c r="AD80" i="2"/>
  <c r="AD74" i="2"/>
  <c r="AF8" i="2"/>
  <c r="AG8" i="2" s="1"/>
  <c r="AG34" i="2"/>
  <c r="Q34" i="2"/>
  <c r="Q31" i="2"/>
  <c r="L176" i="2" l="1"/>
  <c r="R176" i="2"/>
  <c r="O14" i="3"/>
  <c r="P13" i="3" s="1"/>
  <c r="J4" i="4"/>
  <c r="J5" i="4" s="1"/>
  <c r="AG70" i="2"/>
  <c r="AG260" i="2"/>
  <c r="AC173" i="2"/>
  <c r="AE75" i="2"/>
  <c r="AE157" i="2"/>
  <c r="AG237" i="2"/>
  <c r="AD75" i="2"/>
  <c r="AD157" i="2"/>
  <c r="AE234" i="2"/>
  <c r="AE239" i="2"/>
  <c r="AE245" i="2" s="1"/>
  <c r="AE244" i="2" s="1"/>
  <c r="AE264" i="2" s="1"/>
  <c r="AD234" i="2"/>
  <c r="AD239" i="2"/>
  <c r="AD245" i="2" s="1"/>
  <c r="AD244" i="2" s="1"/>
  <c r="AD264" i="2" s="1"/>
  <c r="AD102" i="2" s="1"/>
  <c r="AG7" i="2"/>
  <c r="AG72" i="2"/>
  <c r="AH8" i="2"/>
  <c r="AI36" i="2"/>
  <c r="AH46" i="2"/>
  <c r="AI20" i="2"/>
  <c r="AJ10" i="2"/>
  <c r="AH6" i="2"/>
  <c r="AH33" i="2"/>
  <c r="AI23" i="2"/>
  <c r="T174" i="2"/>
  <c r="K173" i="2"/>
  <c r="K174" i="2"/>
  <c r="AA172" i="2"/>
  <c r="AB172" i="2"/>
  <c r="AB176" i="2" s="1"/>
  <c r="V173" i="2"/>
  <c r="V174" i="2"/>
  <c r="Z173" i="2"/>
  <c r="Z174" i="2"/>
  <c r="X173" i="2"/>
  <c r="X174" i="2"/>
  <c r="S173" i="2"/>
  <c r="S174" i="2"/>
  <c r="W173" i="2"/>
  <c r="W174" i="2"/>
  <c r="L173" i="2"/>
  <c r="L174" i="2"/>
  <c r="M174" i="2"/>
  <c r="M173" i="2"/>
  <c r="U174" i="2"/>
  <c r="U173" i="2"/>
  <c r="Y173" i="2"/>
  <c r="Y174" i="2"/>
  <c r="AF57" i="2"/>
  <c r="AF80" i="2" s="1"/>
  <c r="AG80" i="2" s="1"/>
  <c r="AD84" i="2"/>
  <c r="AD88" i="2" s="1"/>
  <c r="O13" i="3" l="1"/>
  <c r="K4" i="4"/>
  <c r="K5" i="4" s="1"/>
  <c r="AH260" i="2"/>
  <c r="AD153" i="2"/>
  <c r="AD154" i="2" s="1"/>
  <c r="AD103" i="2"/>
  <c r="AD158" i="2"/>
  <c r="AE102" i="2"/>
  <c r="AE103" i="2" s="1"/>
  <c r="AE158" i="2"/>
  <c r="AH49" i="2"/>
  <c r="AH57" i="2" s="1"/>
  <c r="AH236" i="2"/>
  <c r="AH72" i="2"/>
  <c r="AH70" i="2"/>
  <c r="AI6" i="2"/>
  <c r="AI8" i="2"/>
  <c r="AJ20" i="2"/>
  <c r="AJ36" i="2"/>
  <c r="AJ46" i="2" s="1"/>
  <c r="AI46" i="2"/>
  <c r="AH7" i="2"/>
  <c r="AJ23" i="2"/>
  <c r="AJ33" i="2" s="1"/>
  <c r="AI33" i="2"/>
  <c r="AB174" i="2"/>
  <c r="AB173" i="2"/>
  <c r="AA174" i="2"/>
  <c r="AA173" i="2"/>
  <c r="AF74" i="2"/>
  <c r="AG57" i="2"/>
  <c r="AG74" i="2" s="1"/>
  <c r="AF58" i="2"/>
  <c r="AF228" i="2" s="1"/>
  <c r="AF227" i="2" s="1"/>
  <c r="AG227" i="2" s="1"/>
  <c r="AF84" i="2"/>
  <c r="AF88" i="2" s="1"/>
  <c r="AD90" i="2"/>
  <c r="AD91" i="2" s="1"/>
  <c r="AG75" i="2" l="1"/>
  <c r="J7" i="4"/>
  <c r="J8" i="4" s="1"/>
  <c r="AI236" i="2"/>
  <c r="L4" i="4"/>
  <c r="L5" i="4" s="1"/>
  <c r="AE153" i="2"/>
  <c r="AE154" i="2" s="1"/>
  <c r="AE159" i="2" s="1"/>
  <c r="AH80" i="2"/>
  <c r="AH84" i="2" s="1"/>
  <c r="AH58" i="2"/>
  <c r="AI7" i="2"/>
  <c r="AJ8" i="2"/>
  <c r="AF75" i="2"/>
  <c r="AF157" i="2"/>
  <c r="AI49" i="2"/>
  <c r="AI57" i="2" s="1"/>
  <c r="AH74" i="2"/>
  <c r="K7" i="4" s="1"/>
  <c r="K8" i="4" s="1"/>
  <c r="AF233" i="2"/>
  <c r="AG228" i="2"/>
  <c r="AJ6" i="2"/>
  <c r="AG84" i="2"/>
  <c r="AG85" i="2" s="1"/>
  <c r="AG58" i="2"/>
  <c r="AF90" i="2"/>
  <c r="AF91" i="2" s="1"/>
  <c r="AG88" i="2"/>
  <c r="AJ236" i="2" l="1"/>
  <c r="M4" i="4"/>
  <c r="M5" i="4" s="1"/>
  <c r="AH88" i="2"/>
  <c r="AF158" i="2"/>
  <c r="AG157" i="2"/>
  <c r="AG158" i="2" s="1"/>
  <c r="AI58" i="2"/>
  <c r="AI74" i="2"/>
  <c r="AH228" i="2"/>
  <c r="AH227" i="2" s="1"/>
  <c r="AH233" i="2" s="1"/>
  <c r="AH75" i="2"/>
  <c r="AH157" i="2"/>
  <c r="AH158" i="2" s="1"/>
  <c r="AF239" i="2"/>
  <c r="AF245" i="2" s="1"/>
  <c r="AF244" i="2" s="1"/>
  <c r="AF264" i="2" s="1"/>
  <c r="AF102" i="2" s="1"/>
  <c r="AF153" i="2" s="1"/>
  <c r="AF234" i="2"/>
  <c r="AG233" i="2"/>
  <c r="AJ49" i="2"/>
  <c r="AJ57" i="2" s="1"/>
  <c r="AJ7" i="2"/>
  <c r="AI75" i="2" l="1"/>
  <c r="L7" i="4"/>
  <c r="L8" i="4" s="1"/>
  <c r="AI228" i="2"/>
  <c r="AJ58" i="2"/>
  <c r="AJ74" i="2"/>
  <c r="AH234" i="2"/>
  <c r="AH239" i="2"/>
  <c r="AH245" i="2" s="1"/>
  <c r="AH244" i="2" s="1"/>
  <c r="AH264" i="2" s="1"/>
  <c r="AG153" i="2"/>
  <c r="AF154" i="2"/>
  <c r="AG102" i="2"/>
  <c r="AG103" i="2" s="1"/>
  <c r="AF103" i="2"/>
  <c r="AG239" i="2"/>
  <c r="AG245" i="2" s="1"/>
  <c r="AG244" i="2" s="1"/>
  <c r="AG264" i="2" s="1"/>
  <c r="AG234" i="2"/>
  <c r="AE95" i="2"/>
  <c r="AJ75" i="2" l="1"/>
  <c r="M7" i="4"/>
  <c r="M8" i="4" s="1"/>
  <c r="AJ228" i="2"/>
  <c r="AJ227" i="2" s="1"/>
  <c r="AJ233" i="2" s="1"/>
  <c r="AJ234" i="2" s="1"/>
  <c r="AI227" i="2"/>
  <c r="AI233" i="2" s="1"/>
  <c r="AI239" i="2" s="1"/>
  <c r="AI245" i="2" s="1"/>
  <c r="AI244" i="2" s="1"/>
  <c r="AI264" i="2" s="1"/>
  <c r="AH102" i="2"/>
  <c r="AH103" i="2" s="1"/>
  <c r="AF159" i="2"/>
  <c r="AG154" i="2"/>
  <c r="AG159" i="2" s="1"/>
  <c r="AE90" i="2"/>
  <c r="AE91" i="2" s="1"/>
  <c r="AG95" i="2"/>
  <c r="AH153" i="2" l="1"/>
  <c r="AH154" i="2" s="1"/>
  <c r="AH159" i="2" s="1"/>
  <c r="AH95" i="2"/>
  <c r="AH93" i="2" s="1"/>
  <c r="AG90" i="2"/>
  <c r="AJ239" i="2"/>
  <c r="AJ245" i="2" s="1"/>
  <c r="AJ244" i="2" s="1"/>
  <c r="AJ264" i="2" s="1"/>
  <c r="AI234" i="2"/>
  <c r="AG96" i="2"/>
  <c r="AG91" i="2" l="1"/>
  <c r="J10" i="4"/>
  <c r="J17" i="4" s="1"/>
  <c r="AI95" i="2"/>
  <c r="AJ95" i="2" s="1"/>
  <c r="AH90" i="2"/>
  <c r="K10" i="4" s="1"/>
  <c r="K17" i="4" l="1"/>
  <c r="J11" i="4"/>
  <c r="J14" i="4"/>
  <c r="K11" i="4"/>
  <c r="K14" i="4"/>
  <c r="AI100" i="2"/>
  <c r="AJ100" i="2" s="1"/>
  <c r="C18" i="4"/>
  <c r="AH91" i="2"/>
  <c r="C20" i="4" l="1"/>
  <c r="C22" i="4" s="1"/>
  <c r="S4" i="4" l="1"/>
  <c r="T4" i="4" s="1"/>
  <c r="S10" i="4"/>
  <c r="T10" i="4" s="1"/>
  <c r="S26" i="4"/>
  <c r="T26" i="4" s="1"/>
  <c r="S11" i="4"/>
  <c r="T11" i="4" s="1"/>
  <c r="S27" i="4"/>
  <c r="T27" i="4" s="1"/>
  <c r="S12" i="4"/>
  <c r="T12" i="4" s="1"/>
  <c r="S28" i="4"/>
  <c r="T28" i="4" s="1"/>
  <c r="S13" i="4"/>
  <c r="T13" i="4" s="1"/>
  <c r="S29" i="4"/>
  <c r="T29" i="4" s="1"/>
  <c r="S14" i="4"/>
  <c r="T14" i="4" s="1"/>
  <c r="S30" i="4"/>
  <c r="T30" i="4" s="1"/>
  <c r="S15" i="4"/>
  <c r="T15" i="4" s="1"/>
  <c r="S31" i="4"/>
  <c r="T31" i="4" s="1"/>
  <c r="S16" i="4"/>
  <c r="T16" i="4" s="1"/>
  <c r="S32" i="4"/>
  <c r="T32" i="4" s="1"/>
  <c r="S17" i="4"/>
  <c r="T17" i="4" s="1"/>
  <c r="S33" i="4"/>
  <c r="T33" i="4" s="1"/>
  <c r="S18" i="4"/>
  <c r="T18" i="4" s="1"/>
  <c r="S34" i="4"/>
  <c r="T34" i="4" s="1"/>
  <c r="S19" i="4"/>
  <c r="T19" i="4" s="1"/>
  <c r="S35" i="4"/>
  <c r="T35" i="4" s="1"/>
  <c r="S20" i="4"/>
  <c r="T20" i="4" s="1"/>
  <c r="S5" i="4"/>
  <c r="T5" i="4" s="1"/>
  <c r="S21" i="4"/>
  <c r="T21" i="4" s="1"/>
  <c r="S6" i="4"/>
  <c r="T6" i="4" s="1"/>
  <c r="S22" i="4"/>
  <c r="T22" i="4" s="1"/>
  <c r="S7" i="4"/>
  <c r="T7" i="4" s="1"/>
  <c r="S23" i="4"/>
  <c r="T23" i="4" s="1"/>
  <c r="S8" i="4"/>
  <c r="T8" i="4" s="1"/>
  <c r="S24" i="4"/>
  <c r="T24" i="4" s="1"/>
  <c r="S9" i="4"/>
  <c r="T9" i="4" s="1"/>
  <c r="S25" i="4"/>
  <c r="T25" i="4" s="1"/>
  <c r="C21" i="4"/>
  <c r="S3" i="4"/>
  <c r="T3" i="4" s="1"/>
  <c r="F25" i="4" l="1"/>
  <c r="E26" i="4" s="1"/>
</calcChain>
</file>

<file path=xl/sharedStrings.xml><?xml version="1.0" encoding="utf-8"?>
<sst xmlns="http://schemas.openxmlformats.org/spreadsheetml/2006/main" count="511" uniqueCount="357">
  <si>
    <t>31 DEC '24</t>
  </si>
  <si>
    <t>31 DEC '23</t>
  </si>
  <si>
    <t>31 DEC '22</t>
  </si>
  <si>
    <t>31 DEC '21</t>
  </si>
  <si>
    <t>31 DEC '20</t>
  </si>
  <si>
    <t>31 DEC '19</t>
  </si>
  <si>
    <t>31 DEC '18</t>
  </si>
  <si>
    <t>31 DEC '16</t>
  </si>
  <si>
    <t>31 DEC '15</t>
  </si>
  <si>
    <t>31 DEC '14</t>
  </si>
  <si>
    <t>31 DEC '13</t>
  </si>
  <si>
    <t>31 DEC '12</t>
  </si>
  <si>
    <t>31 DEC '11</t>
  </si>
  <si>
    <t>31 DEC '10</t>
  </si>
  <si>
    <t>Net sales</t>
  </si>
  <si>
    <t>Impairment of intangible assets</t>
  </si>
  <si>
    <t>Income from operations</t>
  </si>
  <si>
    <t>Interest expense, net</t>
  </si>
  <si>
    <t>Equity investment activity, net</t>
  </si>
  <si>
    <t>Other expense / income, net</t>
  </si>
  <si>
    <t>Gain on disposal of business</t>
  </si>
  <si>
    <t>Earnings before income taxes</t>
  </si>
  <si>
    <t>Income taxes</t>
  </si>
  <si>
    <t>Net earnings from continuing operations</t>
  </si>
  <si>
    <t>Diluted</t>
  </si>
  <si>
    <t>Weighted average shares</t>
  </si>
  <si>
    <t>31 DEC '17</t>
    <phoneticPr fontId="3" type="noConversion"/>
  </si>
  <si>
    <t>Income Statement</t>
    <phoneticPr fontId="3" type="noConversion"/>
  </si>
  <si>
    <t>31 MAR '24</t>
  </si>
  <si>
    <t>30 JUN '24</t>
  </si>
  <si>
    <t>30 SEP '24</t>
  </si>
  <si>
    <t>31 MAR '23</t>
  </si>
  <si>
    <t>30 JUN '23</t>
  </si>
  <si>
    <t>30 SEP '23</t>
  </si>
  <si>
    <t>31 MAR '22</t>
  </si>
  <si>
    <t>30 JUN '22</t>
  </si>
  <si>
    <t>30 SEP '22</t>
  </si>
  <si>
    <t>Q1</t>
    <phoneticPr fontId="3" type="noConversion"/>
  </si>
  <si>
    <t>Q2</t>
    <phoneticPr fontId="3" type="noConversion"/>
  </si>
  <si>
    <t>Q3</t>
    <phoneticPr fontId="3" type="noConversion"/>
  </si>
  <si>
    <t>Q4</t>
    <phoneticPr fontId="3" type="noConversion"/>
  </si>
  <si>
    <t xml:space="preserve">    yoy</t>
    <phoneticPr fontId="3" type="noConversion"/>
  </si>
  <si>
    <t xml:space="preserve">    organic yoy</t>
    <phoneticPr fontId="3" type="noConversion"/>
  </si>
  <si>
    <t>Application Software Sales</t>
    <phoneticPr fontId="3" type="noConversion"/>
  </si>
  <si>
    <t>Gross Margin</t>
    <phoneticPr fontId="3" type="noConversion"/>
  </si>
  <si>
    <t>SG&amp;A Expenses</t>
    <phoneticPr fontId="3" type="noConversion"/>
  </si>
  <si>
    <t>Operating Profit</t>
    <phoneticPr fontId="3" type="noConversion"/>
  </si>
  <si>
    <t>Network Software</t>
    <phoneticPr fontId="3" type="noConversion"/>
  </si>
  <si>
    <t>Technology Enabled Products</t>
    <phoneticPr fontId="3" type="noConversion"/>
  </si>
  <si>
    <t>Corportate Administrative Expenses</t>
    <phoneticPr fontId="3" type="noConversion"/>
  </si>
  <si>
    <t>Operating Margin</t>
    <phoneticPr fontId="3" type="noConversion"/>
  </si>
  <si>
    <t>Adjusted EBITDA</t>
    <phoneticPr fontId="3" type="noConversion"/>
  </si>
  <si>
    <t>Adjusted EBITDA Margin</t>
    <phoneticPr fontId="3" type="noConversion"/>
  </si>
  <si>
    <t>Depreciation &amp; Amortization</t>
    <phoneticPr fontId="3" type="noConversion"/>
  </si>
  <si>
    <t>Amortization of Acquisition-Related Intangibles</t>
    <phoneticPr fontId="3" type="noConversion"/>
  </si>
  <si>
    <t>Adjusted EPS</t>
    <phoneticPr fontId="3" type="noConversion"/>
  </si>
  <si>
    <t>Non-GAAP Tax Adjustment</t>
    <phoneticPr fontId="3" type="noConversion"/>
  </si>
  <si>
    <t>Non-GAAP Income Taxes</t>
    <phoneticPr fontId="3" type="noConversion"/>
  </si>
  <si>
    <t>Tax Rate</t>
    <phoneticPr fontId="3" type="noConversion"/>
  </si>
  <si>
    <t>Adjusted Earnings before income taxes</t>
    <phoneticPr fontId="3" type="noConversion"/>
  </si>
  <si>
    <t>Adjusted Earnings from continuing operaitons</t>
    <phoneticPr fontId="3" type="noConversion"/>
  </si>
  <si>
    <t>Adjusted Other income</t>
    <phoneticPr fontId="3" type="noConversion"/>
  </si>
  <si>
    <t>Adjustment</t>
    <phoneticPr fontId="3" type="noConversion"/>
  </si>
  <si>
    <t xml:space="preserve">    % of rev.</t>
    <phoneticPr fontId="3" type="noConversion"/>
  </si>
  <si>
    <t>FY25E</t>
    <phoneticPr fontId="3" type="noConversion"/>
  </si>
  <si>
    <t>31 DEC '17</t>
  </si>
  <si>
    <t>31 MAR '25</t>
  </si>
  <si>
    <t>Total assets</t>
  </si>
  <si>
    <t>Total current assets</t>
  </si>
  <si>
    <t>Cash and cash equivalents</t>
  </si>
  <si>
    <t>Accounts receivable, net</t>
  </si>
  <si>
    <t>Inventories, net</t>
  </si>
  <si>
    <t>Other current assets</t>
  </si>
  <si>
    <t>Prepaid income taxes</t>
  </si>
  <si>
    <t>Other current assets excluding prepaid income taxes</t>
  </si>
  <si>
    <t>Unbilled receivables</t>
  </si>
  <si>
    <t>Assets held for sale</t>
  </si>
  <si>
    <t>Property, plant and equipment, net</t>
  </si>
  <si>
    <t>Total other assets</t>
  </si>
  <si>
    <t>Right-of-use assets</t>
  </si>
  <si>
    <t>Goodwill and other intangible assets, net</t>
  </si>
  <si>
    <t>Goodwill</t>
  </si>
  <si>
    <t>Other intangible assets, net</t>
  </si>
  <si>
    <t>Deferred taxes</t>
  </si>
  <si>
    <t>Equity investment</t>
  </si>
  <si>
    <t>Other assets</t>
  </si>
  <si>
    <t>Total liabilities and stockholders' equity</t>
  </si>
  <si>
    <t>Total liabilities</t>
  </si>
  <si>
    <t>Total current liabilities</t>
  </si>
  <si>
    <t>Accounts payable</t>
  </si>
  <si>
    <t>Accrued liabilities</t>
  </si>
  <si>
    <t>Accrued compensation</t>
  </si>
  <si>
    <t>Deferred revenue</t>
  </si>
  <si>
    <t>Other accrued liabilities</t>
  </si>
  <si>
    <t>Other accrued liabilities excluding current operating lease liabilities</t>
  </si>
  <si>
    <t>Current operating lease liabilities</t>
  </si>
  <si>
    <t>Income taxes payable</t>
  </si>
  <si>
    <t>Short-term debt</t>
  </si>
  <si>
    <t>Current portion of long-term debt, net</t>
  </si>
  <si>
    <t>Current liabilities held for sale</t>
  </si>
  <si>
    <t>Long-term debt</t>
  </si>
  <si>
    <t>Operating lease liabilities</t>
  </si>
  <si>
    <t>Other liabilities</t>
  </si>
  <si>
    <t>Liabilities held for sale</t>
  </si>
  <si>
    <t>Total stockholders' equity</t>
  </si>
  <si>
    <t>Preferred stock</t>
  </si>
  <si>
    <t>Common stock</t>
  </si>
  <si>
    <t>Additional paid-in capital</t>
  </si>
  <si>
    <t>Retained earnings</t>
  </si>
  <si>
    <t>Accumulated other comprehensive earnings</t>
  </si>
  <si>
    <t>Treasury stock</t>
  </si>
  <si>
    <t>Balance Sheet</t>
    <phoneticPr fontId="3" type="noConversion"/>
  </si>
  <si>
    <t>(+) Short-Term Debt</t>
    <phoneticPr fontId="8" type="noConversion"/>
  </si>
  <si>
    <t>(+) Long-Term Debt</t>
    <phoneticPr fontId="8" type="noConversion"/>
  </si>
  <si>
    <t>Total Debt</t>
    <phoneticPr fontId="8" type="noConversion"/>
  </si>
  <si>
    <t>(-) Cash &amp; Cash Equivalent</t>
    <phoneticPr fontId="8" type="noConversion"/>
  </si>
  <si>
    <t>Net Debt</t>
    <phoneticPr fontId="8" type="noConversion"/>
  </si>
  <si>
    <t>EBITDA</t>
    <phoneticPr fontId="8" type="noConversion"/>
  </si>
  <si>
    <t>EBITDA LTM</t>
    <phoneticPr fontId="3" type="noConversion"/>
  </si>
  <si>
    <t>Net Debt / EBITDA</t>
    <phoneticPr fontId="3" type="noConversion"/>
  </si>
  <si>
    <t>ROIC</t>
    <phoneticPr fontId="3" type="noConversion"/>
  </si>
  <si>
    <t>(+) Total Asset</t>
    <phoneticPr fontId="8" type="noConversion"/>
  </si>
  <si>
    <t>(-) Non-Interest Bearing CL</t>
    <phoneticPr fontId="8" type="noConversion"/>
  </si>
  <si>
    <t>Invested Capital</t>
    <phoneticPr fontId="8" type="noConversion"/>
  </si>
  <si>
    <t>(-) Goodwill</t>
    <phoneticPr fontId="8" type="noConversion"/>
  </si>
  <si>
    <t>Tangible Invested Capital</t>
    <phoneticPr fontId="8" type="noConversion"/>
  </si>
  <si>
    <t>Adjusted EBIT</t>
    <phoneticPr fontId="8" type="noConversion"/>
  </si>
  <si>
    <t>Normalized Tax Rate</t>
    <phoneticPr fontId="8" type="noConversion"/>
  </si>
  <si>
    <t>(-) Taxes</t>
    <phoneticPr fontId="8" type="noConversion"/>
  </si>
  <si>
    <t>Adjusted NOPAT</t>
    <phoneticPr fontId="8" type="noConversion"/>
  </si>
  <si>
    <t>Adjusted NOPAT, TTM</t>
    <phoneticPr fontId="8" type="noConversion"/>
  </si>
  <si>
    <t>Leverage</t>
    <phoneticPr fontId="3" type="noConversion"/>
  </si>
  <si>
    <t>Ex. Goodwill ROIC</t>
    <phoneticPr fontId="3" type="noConversion"/>
  </si>
  <si>
    <t>Cash Flow Statement</t>
    <phoneticPr fontId="3" type="noConversion"/>
  </si>
  <si>
    <t>DEC '10</t>
  </si>
  <si>
    <t>DEC '11</t>
  </si>
  <si>
    <t>DEC '12</t>
  </si>
  <si>
    <t>DEC '13</t>
  </si>
  <si>
    <t>DEC '14</t>
  </si>
  <si>
    <t>DEC '15</t>
  </si>
  <si>
    <t>DEC '16</t>
  </si>
  <si>
    <t>DEC '17</t>
  </si>
  <si>
    <t>DEC '18</t>
  </si>
  <si>
    <t>DEC '19</t>
  </si>
  <si>
    <t>DEC '20</t>
  </si>
  <si>
    <t>DEC '21</t>
  </si>
  <si>
    <t>MAR '22</t>
  </si>
  <si>
    <t>JUN '22</t>
  </si>
  <si>
    <t>SEP '22</t>
  </si>
  <si>
    <t>DEC '22</t>
  </si>
  <si>
    <t>MAR '23</t>
  </si>
  <si>
    <t>JUN '23</t>
  </si>
  <si>
    <t>SEP '23</t>
  </si>
  <si>
    <t>DEC '23</t>
  </si>
  <si>
    <t>MAR '24</t>
  </si>
  <si>
    <t>JUN '24</t>
  </si>
  <si>
    <t>SEP '24</t>
  </si>
  <si>
    <t>DEC '24</t>
  </si>
  <si>
    <t>MAR '25</t>
  </si>
  <si>
    <t>Operating Activities</t>
  </si>
  <si>
    <t>Net Income / Starting Line</t>
  </si>
  <si>
    <t>Depreciation, Depletion &amp; Amortization</t>
  </si>
  <si>
    <t>Depreciation and Depletion</t>
  </si>
  <si>
    <t>Amortization of Intangible Assets</t>
  </si>
  <si>
    <t>Other Funds</t>
  </si>
  <si>
    <t>Funds from Operations</t>
  </si>
  <si>
    <t>Changes in Working Capital</t>
  </si>
  <si>
    <t>Receivables</t>
  </si>
  <si>
    <t>Inventories</t>
  </si>
  <si>
    <t>Accounts Payable</t>
  </si>
  <si>
    <t>Income Taxes Payable</t>
  </si>
  <si>
    <t>Other Accruals</t>
  </si>
  <si>
    <t>Other Assets/Liabilities</t>
  </si>
  <si>
    <t>Net Operating Cash Flow</t>
  </si>
  <si>
    <t>Investing Activities</t>
  </si>
  <si>
    <t>Capital Expenditures</t>
  </si>
  <si>
    <t>Capital Expenditures (Fixed Assets)</t>
  </si>
  <si>
    <t>Capital Expenditures (Other Assets)</t>
  </si>
  <si>
    <t>Net Assets from Acquisitions</t>
  </si>
  <si>
    <t>Sale of Fixed Assets &amp; Businesses</t>
  </si>
  <si>
    <t>Purchase/Sale of Investments</t>
  </si>
  <si>
    <t>Sale/Maturity of Investments</t>
  </si>
  <si>
    <t>Other Uses</t>
  </si>
  <si>
    <t>Other Sources</t>
  </si>
  <si>
    <t>Net Investing Cash Flow</t>
  </si>
  <si>
    <t>Financing Activities</t>
  </si>
  <si>
    <t>Cash Dividends Paid</t>
  </si>
  <si>
    <t>Common Dividends</t>
  </si>
  <si>
    <t>Change in Capital Stock</t>
  </si>
  <si>
    <t>Sale of Common &amp; Preferred Stock</t>
  </si>
  <si>
    <t>Proceeds from Sale of Stock</t>
  </si>
  <si>
    <t>Proceeds from Stock Options</t>
  </si>
  <si>
    <t>Issuance/Reduction of Debt, Net</t>
  </si>
  <si>
    <t>Change in Long-Term Debt</t>
  </si>
  <si>
    <t>Issuance of Long-Term Debt</t>
  </si>
  <si>
    <t>Reduction in Long-Term Debt</t>
  </si>
  <si>
    <t>Net Financing Cash Flow</t>
  </si>
  <si>
    <t>All Activities</t>
  </si>
  <si>
    <t>Exchange Rate Effect</t>
  </si>
  <si>
    <t>Net Change in Cash</t>
  </si>
  <si>
    <t>Free Cash Flow</t>
    <phoneticPr fontId="3" type="noConversion"/>
  </si>
  <si>
    <t>OCF, pre-WC changes</t>
    <phoneticPr fontId="8" type="noConversion"/>
  </si>
  <si>
    <t xml:space="preserve">    % Margin</t>
    <phoneticPr fontId="8" type="noConversion"/>
  </si>
  <si>
    <t>Changes in WC</t>
    <phoneticPr fontId="8" type="noConversion"/>
  </si>
  <si>
    <t>OCF</t>
    <phoneticPr fontId="8" type="noConversion"/>
  </si>
  <si>
    <t>CAPEX</t>
    <phoneticPr fontId="8" type="noConversion"/>
  </si>
  <si>
    <t xml:space="preserve">    % Margin</t>
    <phoneticPr fontId="3" type="noConversion"/>
  </si>
  <si>
    <t>Use of Cash</t>
    <phoneticPr fontId="3" type="noConversion"/>
  </si>
  <si>
    <t>Cash Increase</t>
    <phoneticPr fontId="3" type="noConversion"/>
  </si>
  <si>
    <t>(+) FCF</t>
    <phoneticPr fontId="8" type="noConversion"/>
  </si>
  <si>
    <t>(-) Other Funds</t>
    <phoneticPr fontId="8" type="noConversion"/>
  </si>
  <si>
    <t>Debt</t>
    <phoneticPr fontId="8" type="noConversion"/>
  </si>
  <si>
    <t>(-) Debt Repayment,net</t>
    <phoneticPr fontId="3" type="noConversion"/>
  </si>
  <si>
    <t>Shares Repurchase</t>
    <phoneticPr fontId="8" type="noConversion"/>
  </si>
  <si>
    <t>(-)Purchase of Common Stocks, net</t>
    <phoneticPr fontId="8" type="noConversion"/>
  </si>
  <si>
    <t>Dividend</t>
    <phoneticPr fontId="3" type="noConversion"/>
  </si>
  <si>
    <t>Merger &amp; Acquisitions</t>
    <phoneticPr fontId="3" type="noConversion"/>
  </si>
  <si>
    <t>(+)Business Divestitures</t>
    <phoneticPr fontId="3" type="noConversion"/>
  </si>
  <si>
    <t>(-)Business Acquisitions</t>
    <phoneticPr fontId="3" type="noConversion"/>
  </si>
  <si>
    <t xml:space="preserve">    % of Sales</t>
    <phoneticPr fontId="3" type="noConversion"/>
  </si>
  <si>
    <t>FX Changes</t>
    <phoneticPr fontId="3" type="noConversion"/>
  </si>
  <si>
    <t xml:space="preserve">Net Change in Cash </t>
    <phoneticPr fontId="3" type="noConversion"/>
  </si>
  <si>
    <t>FY26E</t>
    <phoneticPr fontId="3" type="noConversion"/>
  </si>
  <si>
    <t>FY27E</t>
  </si>
  <si>
    <t>FY28E</t>
  </si>
  <si>
    <t>CentralReach</t>
    <phoneticPr fontId="3" type="noConversion"/>
  </si>
  <si>
    <t>AS</t>
    <phoneticPr fontId="3" type="noConversion"/>
  </si>
  <si>
    <t>April, 2025</t>
    <phoneticPr fontId="3" type="noConversion"/>
  </si>
  <si>
    <t>NTM Rev.</t>
    <phoneticPr fontId="3" type="noConversion"/>
  </si>
  <si>
    <t>NTM EBITDA</t>
    <phoneticPr fontId="3" type="noConversion"/>
  </si>
  <si>
    <t>Purchase Price</t>
    <phoneticPr fontId="3" type="noConversion"/>
  </si>
  <si>
    <t>Segment</t>
    <phoneticPr fontId="3" type="noConversion"/>
  </si>
  <si>
    <t>Date</t>
    <phoneticPr fontId="3" type="noConversion"/>
  </si>
  <si>
    <t>Name</t>
    <phoneticPr fontId="3" type="noConversion"/>
  </si>
  <si>
    <t>Growth</t>
    <phoneticPr fontId="3" type="noConversion"/>
  </si>
  <si>
    <t>20%+</t>
    <phoneticPr fontId="3" type="noConversion"/>
  </si>
  <si>
    <t>HSD</t>
    <phoneticPr fontId="3" type="noConversion"/>
  </si>
  <si>
    <t>August, 2024</t>
    <phoneticPr fontId="3" type="noConversion"/>
  </si>
  <si>
    <t>January, 2024</t>
    <phoneticPr fontId="3" type="noConversion"/>
  </si>
  <si>
    <t>mid-teens</t>
    <phoneticPr fontId="3" type="noConversion"/>
  </si>
  <si>
    <t>Procare</t>
    <phoneticPr fontId="3" type="noConversion"/>
  </si>
  <si>
    <t>Syntellis</t>
    <phoneticPr fontId="3" type="noConversion"/>
  </si>
  <si>
    <t>August, 2023</t>
    <phoneticPr fontId="3" type="noConversion"/>
  </si>
  <si>
    <t>Transact Campus</t>
    <phoneticPr fontId="3" type="noConversion"/>
  </si>
  <si>
    <t>Frontline Education</t>
    <phoneticPr fontId="3" type="noConversion"/>
  </si>
  <si>
    <t>October, 2022</t>
    <phoneticPr fontId="3" type="noConversion"/>
  </si>
  <si>
    <t>Multiples</t>
    <phoneticPr fontId="3" type="noConversion"/>
  </si>
  <si>
    <t>September, 2020</t>
    <phoneticPr fontId="3" type="noConversion"/>
  </si>
  <si>
    <t>MSD</t>
    <phoneticPr fontId="3" type="noConversion"/>
  </si>
  <si>
    <t>Vertafore</t>
    <phoneticPr fontId="3" type="noConversion"/>
  </si>
  <si>
    <t>iPipeline</t>
    <phoneticPr fontId="3" type="noConversion"/>
  </si>
  <si>
    <t>NS</t>
    <phoneticPr fontId="3" type="noConversion"/>
  </si>
  <si>
    <t>Foundry</t>
    <phoneticPr fontId="3" type="noConversion"/>
  </si>
  <si>
    <t>April, 2019</t>
    <phoneticPr fontId="3" type="noConversion"/>
  </si>
  <si>
    <t>August, 2019</t>
    <phoneticPr fontId="3" type="noConversion"/>
  </si>
  <si>
    <t>Powerplan</t>
    <phoneticPr fontId="3" type="noConversion"/>
  </si>
  <si>
    <t>June, 2018</t>
    <phoneticPr fontId="3" type="noConversion"/>
  </si>
  <si>
    <t>M-HSD</t>
    <phoneticPr fontId="3" type="noConversion"/>
  </si>
  <si>
    <t>Deltek</t>
    <phoneticPr fontId="3" type="noConversion"/>
  </si>
  <si>
    <t>Dec, 2016</t>
    <phoneticPr fontId="3" type="noConversion"/>
  </si>
  <si>
    <t>ConstructConnect</t>
    <phoneticPr fontId="3" type="noConversion"/>
  </si>
  <si>
    <t>October, 2016</t>
    <phoneticPr fontId="3" type="noConversion"/>
  </si>
  <si>
    <t>Clinisys</t>
    <phoneticPr fontId="3" type="noConversion"/>
  </si>
  <si>
    <t>January, 2016</t>
    <phoneticPr fontId="3" type="noConversion"/>
  </si>
  <si>
    <t>Aderant</t>
    <phoneticPr fontId="3" type="noConversion"/>
  </si>
  <si>
    <t>October, 2015</t>
    <phoneticPr fontId="3" type="noConversion"/>
  </si>
  <si>
    <t>TEP</t>
    <phoneticPr fontId="3" type="noConversion"/>
  </si>
  <si>
    <t>September, 2015</t>
    <phoneticPr fontId="3" type="noConversion"/>
  </si>
  <si>
    <t>double-digit</t>
    <phoneticPr fontId="3" type="noConversion"/>
  </si>
  <si>
    <t>rf IDEAS (+Alantic)</t>
    <phoneticPr fontId="3" type="noConversion"/>
  </si>
  <si>
    <t>AS/NS</t>
    <phoneticPr fontId="3" type="noConversion"/>
  </si>
  <si>
    <t>Data Innovations+SoftWriters+Strata</t>
    <phoneticPr fontId="3" type="noConversion"/>
  </si>
  <si>
    <t>Q1, 2015</t>
    <phoneticPr fontId="3" type="noConversion"/>
  </si>
  <si>
    <t>Net Debt/EBITDA</t>
  </si>
  <si>
    <t>SEP '21</t>
  </si>
  <si>
    <t>JUN '21</t>
  </si>
  <si>
    <t>MAR '21</t>
  </si>
  <si>
    <t>SEP '20</t>
  </si>
  <si>
    <t>JUN '20</t>
  </si>
  <si>
    <t>MAR '20</t>
  </si>
  <si>
    <t>SEP '19</t>
  </si>
  <si>
    <t>JUN '19</t>
  </si>
  <si>
    <t>MAR '19</t>
  </si>
  <si>
    <t>SEP '18</t>
  </si>
  <si>
    <t>JUN '18</t>
  </si>
  <si>
    <t>MAR '18</t>
  </si>
  <si>
    <t>SEP '17</t>
  </si>
  <si>
    <t>JUN '17</t>
  </si>
  <si>
    <t>MAR '17</t>
  </si>
  <si>
    <t>SEP '16</t>
  </si>
  <si>
    <t>JUN '16</t>
  </si>
  <si>
    <t>MAR '16</t>
  </si>
  <si>
    <t>SEP '15</t>
  </si>
  <si>
    <t>JUN '15</t>
  </si>
  <si>
    <t>EBITDA Margin</t>
    <phoneticPr fontId="3" type="noConversion"/>
  </si>
  <si>
    <t>HSD-low-teens</t>
    <phoneticPr fontId="3" type="noConversion"/>
  </si>
  <si>
    <t xml:space="preserve">    % of total debt</t>
    <phoneticPr fontId="3" type="noConversion"/>
  </si>
  <si>
    <t>Ticker</t>
    <phoneticPr fontId="3" type="noConversion"/>
  </si>
  <si>
    <t>Last Update</t>
    <phoneticPr fontId="3" type="noConversion"/>
  </si>
  <si>
    <t>Price</t>
    <phoneticPr fontId="3" type="noConversion"/>
  </si>
  <si>
    <t>Diluted Shares</t>
    <phoneticPr fontId="3" type="noConversion"/>
  </si>
  <si>
    <t>Mark Cap</t>
    <phoneticPr fontId="3" type="noConversion"/>
  </si>
  <si>
    <t>Total Debt</t>
    <phoneticPr fontId="3" type="noConversion"/>
  </si>
  <si>
    <t>Cash</t>
    <phoneticPr fontId="3" type="noConversion"/>
  </si>
  <si>
    <t>Net Debt</t>
    <phoneticPr fontId="3" type="noConversion"/>
  </si>
  <si>
    <t>Enterprice Value</t>
    <phoneticPr fontId="3" type="noConversion"/>
  </si>
  <si>
    <t>Summary Table</t>
    <phoneticPr fontId="3" type="noConversion"/>
  </si>
  <si>
    <t>Revenue Growth</t>
    <phoneticPr fontId="3" type="noConversion"/>
  </si>
  <si>
    <t>Margins</t>
    <phoneticPr fontId="3" type="noConversion"/>
  </si>
  <si>
    <t>2026 EPS</t>
    <phoneticPr fontId="3" type="noConversion"/>
  </si>
  <si>
    <t>Target P/E</t>
    <phoneticPr fontId="3" type="noConversion"/>
  </si>
  <si>
    <t>EOY Target Price</t>
    <phoneticPr fontId="3" type="noConversion"/>
  </si>
  <si>
    <t>% Return</t>
    <phoneticPr fontId="3" type="noConversion"/>
  </si>
  <si>
    <t>Annualized Return</t>
    <phoneticPr fontId="3" type="noConversion"/>
  </si>
  <si>
    <t>2027 EPS</t>
    <phoneticPr fontId="3" type="noConversion"/>
  </si>
  <si>
    <t>FY 2027 Target</t>
    <phoneticPr fontId="3" type="noConversion"/>
  </si>
  <si>
    <t>FY 2025 Target</t>
    <phoneticPr fontId="3" type="noConversion"/>
  </si>
  <si>
    <t>FY 2025 Risk Case</t>
    <phoneticPr fontId="3" type="noConversion"/>
  </si>
  <si>
    <t xml:space="preserve">Revenue </t>
    <phoneticPr fontId="3" type="noConversion"/>
  </si>
  <si>
    <t>% Growth</t>
    <phoneticPr fontId="3" type="noConversion"/>
  </si>
  <si>
    <t>Diluted EPS</t>
    <phoneticPr fontId="3" type="noConversion"/>
  </si>
  <si>
    <t>Street EPS</t>
    <phoneticPr fontId="3" type="noConversion"/>
  </si>
  <si>
    <t>Delta</t>
    <phoneticPr fontId="3" type="noConversion"/>
  </si>
  <si>
    <t>P/E</t>
    <phoneticPr fontId="3" type="noConversion"/>
  </si>
  <si>
    <t>Street P/E</t>
    <phoneticPr fontId="3" type="noConversion"/>
  </si>
  <si>
    <t>P/E NTM Scenarios</t>
    <phoneticPr fontId="3" type="noConversion"/>
  </si>
  <si>
    <t>Bull</t>
    <phoneticPr fontId="3" type="noConversion"/>
  </si>
  <si>
    <t>Base</t>
    <phoneticPr fontId="3" type="noConversion"/>
  </si>
  <si>
    <t>Bear</t>
    <phoneticPr fontId="3" type="noConversion"/>
  </si>
  <si>
    <t>Reward/Risk</t>
    <phoneticPr fontId="3" type="noConversion"/>
  </si>
  <si>
    <t>Buy Price</t>
    <phoneticPr fontId="3" type="noConversion"/>
  </si>
  <si>
    <t>No Brainer</t>
    <phoneticPr fontId="3" type="noConversion"/>
  </si>
  <si>
    <t>Ray's Estimate</t>
    <phoneticPr fontId="3" type="noConversion"/>
  </si>
  <si>
    <t>2021A</t>
    <phoneticPr fontId="3" type="noConversion"/>
  </si>
  <si>
    <t>2022A</t>
    <phoneticPr fontId="3" type="noConversion"/>
  </si>
  <si>
    <t>2023A</t>
    <phoneticPr fontId="3" type="noConversion"/>
  </si>
  <si>
    <t>2024A</t>
    <phoneticPr fontId="3" type="noConversion"/>
  </si>
  <si>
    <t>2025E</t>
    <phoneticPr fontId="3" type="noConversion"/>
  </si>
  <si>
    <t>2026E</t>
    <phoneticPr fontId="3" type="noConversion"/>
  </si>
  <si>
    <t>2027E</t>
    <phoneticPr fontId="3" type="noConversion"/>
  </si>
  <si>
    <t>2028E</t>
    <phoneticPr fontId="3" type="noConversion"/>
  </si>
  <si>
    <t>ROP</t>
    <phoneticPr fontId="3" type="noConversion"/>
  </si>
  <si>
    <t>6/15/2025</t>
    <phoneticPr fontId="3" type="noConversion"/>
  </si>
  <si>
    <t>Bull[1] &amp; Base[2] &amp; Bear[3]</t>
    <phoneticPr fontId="3" type="noConversion"/>
  </si>
  <si>
    <t xml:space="preserve">    bull</t>
    <phoneticPr fontId="3" type="noConversion"/>
  </si>
  <si>
    <t xml:space="preserve">    base</t>
    <phoneticPr fontId="3" type="noConversion"/>
  </si>
  <si>
    <t xml:space="preserve">    bear</t>
    <phoneticPr fontId="3" type="noConversion"/>
  </si>
  <si>
    <t>2021 and 2022 drawdown related to business divestiture of CIVCO and Process Tech Segment &amp; Industrial businesses</t>
    <phoneticPr fontId="3" type="noConversion"/>
  </si>
  <si>
    <t>Annualized</t>
    <phoneticPr fontId="3" type="noConversion"/>
  </si>
  <si>
    <t>Software Bookings</t>
    <phoneticPr fontId="3" type="noConversion"/>
  </si>
  <si>
    <t>LSD</t>
    <phoneticPr fontId="3" type="noConversion"/>
  </si>
  <si>
    <t>High-teens</t>
    <phoneticPr fontId="3" type="noConversion"/>
  </si>
  <si>
    <t>double digit</t>
    <phoneticPr fontId="3" type="noConversion"/>
  </si>
  <si>
    <t>"slower"</t>
    <phoneticPr fontId="3" type="noConversion"/>
  </si>
  <si>
    <t>Incremental ROIC</t>
    <phoneticPr fontId="3" type="noConversion"/>
  </si>
  <si>
    <t xml:space="preserve">     Research, Development and Engineering</t>
    <phoneticPr fontId="3" type="noConversion"/>
  </si>
  <si>
    <t xml:space="preserve">          % of sales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</si>
</sst>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#,##0.0"/>
    <numFmt numFmtId="177" formatCode="0.0%_);\(0.0%\);0.0%_);@_)"/>
    <numFmt numFmtId="178" formatCode="#,##0.0_ "/>
    <numFmt numFmtId="179" formatCode="0.0"/>
    <numFmt numFmtId="180" formatCode="_ * #,##0.0_ ;_ * \-#,##0.0_ ;_ * &quot;-&quot;??_ ;_ @_ "/>
    <numFmt numFmtId="181" formatCode="0.0_ "/>
    <numFmt numFmtId="182" formatCode="0.0%"/>
    <numFmt numFmtId="183" formatCode="0.000"/>
    <numFmt numFmtId="184" formatCode="#,##0_ "/>
    <numFmt numFmtId="185" formatCode="0.00%_);\(0.00%\);0.00%_);@_)"/>
    <numFmt numFmtId="186" formatCode="0.0\x"/>
    <numFmt numFmtId="187" formatCode="_ * #,##0.0000_ ;_ * \-#,##0.0000_ ;_ * &quot;-&quot;??_ ;_ @_ "/>
  </numFmts>
  <fonts count="20">
    <font>
      <sz val="10"/>
      <color theme="1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9"/>
      <name val="DengXian"/>
      <family val="3"/>
      <charset val="134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2F75B5"/>
      <name val="Arial"/>
      <family val="2"/>
    </font>
    <font>
      <b/>
      <sz val="10"/>
      <color theme="0"/>
      <name val="Arial"/>
      <family val="2"/>
    </font>
    <font>
      <sz val="10"/>
      <color theme="4" tint="-0.249977111117893"/>
      <name val="Arial"/>
      <family val="2"/>
    </font>
    <font>
      <sz val="10"/>
      <color theme="8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0"/>
      <color rgb="FF004E9A"/>
      <name val="Arial"/>
      <family val="2"/>
    </font>
    <font>
      <sz val="9"/>
      <name val="Arial"/>
      <family val="2"/>
    </font>
    <font>
      <sz val="9"/>
      <color theme="8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2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76" fontId="4" fillId="0" borderId="0" xfId="2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3" borderId="0" xfId="0" applyFont="1" applyFill="1" applyAlignment="1">
      <alignment horizontal="left"/>
    </xf>
    <xf numFmtId="176" fontId="4" fillId="3" borderId="0" xfId="2" applyNumberFormat="1" applyFont="1" applyFill="1" applyAlignment="1">
      <alignment horizontal="right"/>
    </xf>
    <xf numFmtId="0" fontId="4" fillId="3" borderId="0" xfId="0" applyFont="1" applyFill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0" xfId="0" applyFont="1"/>
    <xf numFmtId="0" fontId="4" fillId="3" borderId="0" xfId="2" applyFont="1" applyFill="1" applyAlignment="1">
      <alignment horizontal="right"/>
    </xf>
    <xf numFmtId="0" fontId="6" fillId="0" borderId="0" xfId="0" applyFont="1"/>
    <xf numFmtId="0" fontId="7" fillId="2" borderId="0" xfId="0" applyFont="1" applyFill="1"/>
    <xf numFmtId="0" fontId="7" fillId="0" borderId="0" xfId="0" applyFont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/>
    <xf numFmtId="176" fontId="4" fillId="3" borderId="0" xfId="0" applyNumberFormat="1" applyFont="1" applyFill="1"/>
    <xf numFmtId="4" fontId="4" fillId="3" borderId="0" xfId="0" applyNumberFormat="1" applyFont="1" applyFill="1"/>
    <xf numFmtId="0" fontId="4" fillId="0" borderId="1" xfId="0" applyFont="1" applyBorder="1" applyAlignment="1">
      <alignment horizontal="left"/>
    </xf>
    <xf numFmtId="176" fontId="4" fillId="0" borderId="2" xfId="2" applyNumberFormat="1" applyFont="1" applyBorder="1" applyAlignment="1">
      <alignment horizontal="right"/>
    </xf>
    <xf numFmtId="176" fontId="4" fillId="3" borderId="2" xfId="2" applyNumberFormat="1" applyFont="1" applyFill="1" applyBorder="1" applyAlignment="1">
      <alignment horizontal="right"/>
    </xf>
    <xf numFmtId="176" fontId="4" fillId="3" borderId="2" xfId="0" applyNumberFormat="1" applyFont="1" applyFill="1" applyBorder="1"/>
    <xf numFmtId="0" fontId="7" fillId="3" borderId="2" xfId="0" applyFont="1" applyFill="1" applyBorder="1"/>
    <xf numFmtId="0" fontId="7" fillId="0" borderId="2" xfId="0" applyFont="1" applyBorder="1"/>
    <xf numFmtId="0" fontId="4" fillId="0" borderId="2" xfId="0" applyFont="1" applyBorder="1"/>
    <xf numFmtId="177" fontId="4" fillId="0" borderId="0" xfId="2" applyNumberFormat="1" applyFont="1" applyAlignment="1">
      <alignment horizontal="right"/>
    </xf>
    <xf numFmtId="177" fontId="4" fillId="0" borderId="3" xfId="2" applyNumberFormat="1" applyFont="1" applyBorder="1" applyAlignment="1">
      <alignment horizontal="right"/>
    </xf>
    <xf numFmtId="177" fontId="4" fillId="3" borderId="0" xfId="2" applyNumberFormat="1" applyFont="1" applyFill="1" applyAlignment="1">
      <alignment horizontal="right"/>
    </xf>
    <xf numFmtId="177" fontId="4" fillId="3" borderId="0" xfId="0" applyNumberFormat="1" applyFont="1" applyFill="1"/>
    <xf numFmtId="177" fontId="7" fillId="3" borderId="0" xfId="0" applyNumberFormat="1" applyFont="1" applyFill="1"/>
    <xf numFmtId="177" fontId="7" fillId="0" borderId="0" xfId="0" applyNumberFormat="1" applyFont="1"/>
    <xf numFmtId="177" fontId="4" fillId="0" borderId="0" xfId="0" applyNumberFormat="1" applyFont="1"/>
    <xf numFmtId="177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79" fontId="4" fillId="0" borderId="0" xfId="0" applyNumberFormat="1" applyFont="1" applyAlignment="1">
      <alignment horizontal="right"/>
    </xf>
    <xf numFmtId="178" fontId="4" fillId="3" borderId="0" xfId="0" applyNumberFormat="1" applyFont="1" applyFill="1"/>
    <xf numFmtId="0" fontId="4" fillId="3" borderId="0" xfId="0" applyFont="1" applyFill="1" applyAlignment="1">
      <alignment horizontal="right"/>
    </xf>
    <xf numFmtId="176" fontId="4" fillId="0" borderId="0" xfId="2" applyNumberFormat="1" applyFont="1"/>
    <xf numFmtId="0" fontId="4" fillId="3" borderId="0" xfId="2" applyFont="1" applyFill="1"/>
    <xf numFmtId="179" fontId="4" fillId="0" borderId="0" xfId="0" applyNumberFormat="1" applyFont="1"/>
    <xf numFmtId="0" fontId="4" fillId="0" borderId="4" xfId="0" applyFont="1" applyBorder="1"/>
    <xf numFmtId="0" fontId="4" fillId="0" borderId="5" xfId="0" applyFont="1" applyBorder="1"/>
    <xf numFmtId="178" fontId="4" fillId="3" borderId="5" xfId="0" applyNumberFormat="1" applyFont="1" applyFill="1" applyBorder="1"/>
    <xf numFmtId="0" fontId="7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77" fontId="4" fillId="3" borderId="7" xfId="0" applyNumberFormat="1" applyFont="1" applyFill="1" applyBorder="1"/>
    <xf numFmtId="0" fontId="7" fillId="0" borderId="7" xfId="0" applyFont="1" applyBorder="1"/>
    <xf numFmtId="176" fontId="4" fillId="0" borderId="2" xfId="0" applyNumberFormat="1" applyFont="1" applyBorder="1" applyAlignment="1">
      <alignment horizontal="right"/>
    </xf>
    <xf numFmtId="4" fontId="4" fillId="3" borderId="2" xfId="0" applyNumberFormat="1" applyFont="1" applyFill="1" applyBorder="1"/>
    <xf numFmtId="178" fontId="4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4" fontId="4" fillId="3" borderId="2" xfId="2" applyNumberFormat="1" applyFont="1" applyFill="1" applyBorder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5" xfId="0" applyNumberFormat="1" applyFont="1" applyBorder="1"/>
    <xf numFmtId="177" fontId="4" fillId="0" borderId="7" xfId="0" applyNumberFormat="1" applyFont="1" applyBorder="1"/>
    <xf numFmtId="178" fontId="7" fillId="0" borderId="0" xfId="0" applyNumberFormat="1" applyFont="1"/>
    <xf numFmtId="4" fontId="4" fillId="0" borderId="2" xfId="2" applyNumberFormat="1" applyFont="1" applyBorder="1" applyAlignment="1">
      <alignment horizontal="right"/>
    </xf>
    <xf numFmtId="177" fontId="4" fillId="3" borderId="8" xfId="0" applyNumberFormat="1" applyFont="1" applyFill="1" applyBorder="1"/>
    <xf numFmtId="176" fontId="4" fillId="3" borderId="0" xfId="0" applyNumberFormat="1" applyFont="1" applyFill="1" applyAlignment="1">
      <alignment horizontal="right"/>
    </xf>
    <xf numFmtId="180" fontId="4" fillId="0" borderId="0" xfId="1" applyNumberFormat="1" applyFont="1" applyFill="1" applyAlignment="1">
      <alignment horizontal="left"/>
    </xf>
    <xf numFmtId="178" fontId="4" fillId="0" borderId="5" xfId="2" applyNumberFormat="1" applyFont="1" applyBorder="1"/>
    <xf numFmtId="177" fontId="4" fillId="0" borderId="7" xfId="2" applyNumberFormat="1" applyFont="1" applyBorder="1"/>
    <xf numFmtId="2" fontId="7" fillId="3" borderId="2" xfId="0" applyNumberFormat="1" applyFont="1" applyFill="1" applyBorder="1"/>
    <xf numFmtId="176" fontId="7" fillId="0" borderId="2" xfId="0" applyNumberFormat="1" applyFont="1" applyBorder="1"/>
    <xf numFmtId="43" fontId="7" fillId="0" borderId="0" xfId="1" applyFont="1"/>
    <xf numFmtId="181" fontId="7" fillId="3" borderId="0" xfId="0" applyNumberFormat="1" applyFont="1" applyFill="1"/>
    <xf numFmtId="176" fontId="7" fillId="0" borderId="0" xfId="0" applyNumberFormat="1" applyFont="1"/>
    <xf numFmtId="179" fontId="7" fillId="3" borderId="0" xfId="0" applyNumberFormat="1" applyFont="1" applyFill="1"/>
    <xf numFmtId="180" fontId="7" fillId="3" borderId="2" xfId="1" applyNumberFormat="1" applyFont="1" applyFill="1" applyBorder="1"/>
    <xf numFmtId="180" fontId="7" fillId="3" borderId="0" xfId="0" applyNumberFormat="1" applyFont="1" applyFill="1"/>
    <xf numFmtId="43" fontId="7" fillId="3" borderId="2" xfId="0" applyNumberFormat="1" applyFont="1" applyFill="1" applyBorder="1"/>
    <xf numFmtId="43" fontId="7" fillId="0" borderId="2" xfId="0" applyNumberFormat="1" applyFont="1" applyBorder="1"/>
    <xf numFmtId="178" fontId="7" fillId="3" borderId="5" xfId="0" applyNumberFormat="1" applyFont="1" applyFill="1" applyBorder="1"/>
    <xf numFmtId="177" fontId="7" fillId="3" borderId="7" xfId="0" applyNumberFormat="1" applyFont="1" applyFill="1" applyBorder="1"/>
    <xf numFmtId="178" fontId="7" fillId="0" borderId="5" xfId="0" applyNumberFormat="1" applyFont="1" applyBorder="1"/>
    <xf numFmtId="177" fontId="7" fillId="0" borderId="7" xfId="0" applyNumberFormat="1" applyFont="1" applyBorder="1"/>
    <xf numFmtId="177" fontId="4" fillId="0" borderId="0" xfId="0" applyNumberFormat="1" applyFont="1" applyAlignment="1">
      <alignment horizontal="right"/>
    </xf>
    <xf numFmtId="177" fontId="7" fillId="3" borderId="0" xfId="1" applyNumberFormat="1" applyFont="1" applyFill="1" applyBorder="1"/>
    <xf numFmtId="177" fontId="7" fillId="3" borderId="0" xfId="2" applyNumberFormat="1" applyFont="1" applyFill="1" applyAlignment="1">
      <alignment horizontal="right"/>
    </xf>
    <xf numFmtId="177" fontId="7" fillId="0" borderId="0" xfId="2" applyNumberFormat="1" applyFont="1" applyAlignment="1">
      <alignment horizontal="right"/>
    </xf>
    <xf numFmtId="177" fontId="7" fillId="3" borderId="0" xfId="1" applyNumberFormat="1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4" fillId="0" borderId="0" xfId="0" applyNumberFormat="1" applyFont="1"/>
    <xf numFmtId="3" fontId="4" fillId="3" borderId="0" xfId="0" applyNumberFormat="1" applyFont="1" applyFill="1"/>
    <xf numFmtId="3" fontId="4" fillId="0" borderId="0" xfId="0" applyNumberFormat="1" applyFont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3" borderId="0" xfId="2" applyNumberFormat="1" applyFont="1" applyFill="1" applyAlignment="1">
      <alignment horizontal="right"/>
    </xf>
    <xf numFmtId="0" fontId="4" fillId="0" borderId="0" xfId="2" applyFont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9" fillId="0" borderId="1" xfId="0" applyFont="1" applyBorder="1"/>
    <xf numFmtId="0" fontId="9" fillId="4" borderId="0" xfId="0" applyFont="1" applyFill="1"/>
    <xf numFmtId="0" fontId="4" fillId="5" borderId="0" xfId="0" applyFont="1" applyFill="1"/>
    <xf numFmtId="0" fontId="7" fillId="5" borderId="0" xfId="0" applyFont="1" applyFill="1"/>
    <xf numFmtId="0" fontId="4" fillId="3" borderId="2" xfId="0" applyFont="1" applyFill="1" applyBorder="1"/>
    <xf numFmtId="0" fontId="5" fillId="5" borderId="0" xfId="0" applyFont="1" applyFill="1"/>
    <xf numFmtId="178" fontId="4" fillId="0" borderId="0" xfId="0" applyNumberFormat="1" applyFont="1"/>
    <xf numFmtId="2" fontId="4" fillId="0" borderId="2" xfId="0" applyNumberFormat="1" applyFont="1" applyBorder="1"/>
    <xf numFmtId="2" fontId="4" fillId="3" borderId="2" xfId="0" applyNumberFormat="1" applyFont="1" applyFill="1" applyBorder="1"/>
    <xf numFmtId="177" fontId="4" fillId="0" borderId="2" xfId="0" applyNumberFormat="1" applyFont="1" applyBorder="1"/>
    <xf numFmtId="179" fontId="4" fillId="3" borderId="0" xfId="0" applyNumberFormat="1" applyFont="1" applyFill="1"/>
    <xf numFmtId="177" fontId="4" fillId="3" borderId="2" xfId="0" applyNumberFormat="1" applyFont="1" applyFill="1" applyBorder="1"/>
    <xf numFmtId="176" fontId="4" fillId="0" borderId="0" xfId="0" applyNumberFormat="1" applyFont="1"/>
    <xf numFmtId="0" fontId="5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0" fontId="6" fillId="3" borderId="0" xfId="0" applyFont="1" applyFill="1"/>
    <xf numFmtId="0" fontId="5" fillId="0" borderId="1" xfId="0" applyFont="1" applyBorder="1" applyAlignment="1">
      <alignment horizontal="left"/>
    </xf>
    <xf numFmtId="0" fontId="9" fillId="0" borderId="0" xfId="0" applyFont="1"/>
    <xf numFmtId="0" fontId="0" fillId="0" borderId="1" xfId="0" applyBorder="1"/>
    <xf numFmtId="0" fontId="4" fillId="0" borderId="0" xfId="3" applyFont="1"/>
    <xf numFmtId="178" fontId="4" fillId="0" borderId="2" xfId="0" applyNumberFormat="1" applyFont="1" applyBorder="1"/>
    <xf numFmtId="178" fontId="4" fillId="3" borderId="2" xfId="0" applyNumberFormat="1" applyFont="1" applyFill="1" applyBorder="1"/>
    <xf numFmtId="4" fontId="4" fillId="0" borderId="0" xfId="0" applyNumberFormat="1" applyFont="1"/>
    <xf numFmtId="43" fontId="4" fillId="0" borderId="0" xfId="1" applyFont="1" applyAlignment="1">
      <alignment horizontal="right"/>
    </xf>
    <xf numFmtId="179" fontId="7" fillId="0" borderId="2" xfId="0" applyNumberFormat="1" applyFont="1" applyBorder="1"/>
    <xf numFmtId="179" fontId="7" fillId="0" borderId="0" xfId="0" applyNumberFormat="1" applyFont="1"/>
    <xf numFmtId="181" fontId="7" fillId="0" borderId="0" xfId="0" applyNumberFormat="1" applyFont="1"/>
    <xf numFmtId="180" fontId="7" fillId="0" borderId="2" xfId="0" applyNumberFormat="1" applyFont="1" applyBorder="1"/>
    <xf numFmtId="2" fontId="0" fillId="0" borderId="0" xfId="0" applyNumberFormat="1"/>
    <xf numFmtId="0" fontId="0" fillId="6" borderId="0" xfId="0" applyFill="1" applyAlignment="1">
      <alignment horizontal="left" indent="1"/>
    </xf>
    <xf numFmtId="4" fontId="0" fillId="6" borderId="0" xfId="0" applyNumberFormat="1" applyFill="1" applyAlignment="1">
      <alignment horizontal="right"/>
    </xf>
    <xf numFmtId="0" fontId="10" fillId="7" borderId="0" xfId="0" applyFont="1" applyFill="1" applyAlignment="1">
      <alignment horizontal="left"/>
    </xf>
    <xf numFmtId="4" fontId="0" fillId="0" borderId="0" xfId="0" applyNumberFormat="1"/>
    <xf numFmtId="178" fontId="7" fillId="3" borderId="0" xfId="0" applyNumberFormat="1" applyFont="1" applyFill="1"/>
    <xf numFmtId="2" fontId="7" fillId="3" borderId="0" xfId="0" applyNumberFormat="1" applyFont="1" applyFill="1"/>
    <xf numFmtId="3" fontId="7" fillId="3" borderId="0" xfId="0" applyNumberFormat="1" applyFont="1" applyFill="1"/>
    <xf numFmtId="182" fontId="7" fillId="3" borderId="0" xfId="0" applyNumberFormat="1" applyFont="1" applyFill="1"/>
    <xf numFmtId="181" fontId="7" fillId="3" borderId="2" xfId="0" applyNumberFormat="1" applyFont="1" applyFill="1" applyBorder="1"/>
    <xf numFmtId="181" fontId="7" fillId="0" borderId="2" xfId="0" applyNumberFormat="1" applyFont="1" applyBorder="1"/>
    <xf numFmtId="4" fontId="7" fillId="0" borderId="0" xfId="0" applyNumberFormat="1" applyFont="1"/>
    <xf numFmtId="177" fontId="4" fillId="3" borderId="0" xfId="0" applyNumberFormat="1" applyFont="1" applyFill="1" applyAlignment="1">
      <alignment horizontal="right"/>
    </xf>
    <xf numFmtId="184" fontId="7" fillId="3" borderId="0" xfId="0" applyNumberFormat="1" applyFont="1" applyFill="1"/>
    <xf numFmtId="184" fontId="7" fillId="0" borderId="0" xfId="0" applyNumberFormat="1" applyFont="1"/>
    <xf numFmtId="3" fontId="7" fillId="0" borderId="0" xfId="0" applyNumberFormat="1" applyFont="1"/>
    <xf numFmtId="2" fontId="7" fillId="0" borderId="2" xfId="0" applyNumberFormat="1" applyFont="1" applyBorder="1"/>
    <xf numFmtId="10" fontId="7" fillId="0" borderId="0" xfId="0" applyNumberFormat="1" applyFont="1"/>
    <xf numFmtId="2" fontId="7" fillId="0" borderId="0" xfId="0" applyNumberFormat="1" applyFont="1"/>
    <xf numFmtId="177" fontId="0" fillId="0" borderId="0" xfId="0" applyNumberFormat="1"/>
    <xf numFmtId="9" fontId="0" fillId="0" borderId="0" xfId="0" applyNumberFormat="1"/>
    <xf numFmtId="1" fontId="0" fillId="0" borderId="0" xfId="0" applyNumberFormat="1"/>
    <xf numFmtId="181" fontId="0" fillId="0" borderId="0" xfId="0" applyNumberFormat="1"/>
    <xf numFmtId="180" fontId="7" fillId="0" borderId="0" xfId="0" applyNumberFormat="1" applyFont="1"/>
    <xf numFmtId="43" fontId="7" fillId="0" borderId="0" xfId="0" applyNumberFormat="1" applyFont="1"/>
    <xf numFmtId="0" fontId="11" fillId="0" borderId="0" xfId="0" applyFont="1"/>
    <xf numFmtId="0" fontId="0" fillId="0" borderId="4" xfId="0" applyBorder="1"/>
    <xf numFmtId="0" fontId="10" fillId="8" borderId="9" xfId="0" applyFont="1" applyFill="1" applyBorder="1" applyAlignment="1">
      <alignment horizontal="right"/>
    </xf>
    <xf numFmtId="0" fontId="10" fillId="0" borderId="0" xfId="0" applyFont="1"/>
    <xf numFmtId="2" fontId="10" fillId="8" borderId="9" xfId="0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0" fillId="0" borderId="6" xfId="0" applyBorder="1"/>
    <xf numFmtId="0" fontId="0" fillId="8" borderId="9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10" fontId="0" fillId="0" borderId="11" xfId="0" applyNumberFormat="1" applyBorder="1"/>
    <xf numFmtId="2" fontId="0" fillId="0" borderId="5" xfId="0" applyNumberForma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13" fillId="0" borderId="5" xfId="0" applyNumberFormat="1" applyFont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2" fontId="14" fillId="0" borderId="10" xfId="0" applyNumberFormat="1" applyFont="1" applyBorder="1" applyAlignment="1">
      <alignment horizontal="right"/>
    </xf>
    <xf numFmtId="0" fontId="0" fillId="0" borderId="13" xfId="0" applyBorder="1"/>
    <xf numFmtId="10" fontId="0" fillId="0" borderId="14" xfId="0" applyNumberFormat="1" applyBorder="1"/>
    <xf numFmtId="43" fontId="2" fillId="0" borderId="10" xfId="1" applyFont="1" applyBorder="1" applyAlignment="1"/>
    <xf numFmtId="10" fontId="0" fillId="0" borderId="7" xfId="0" applyNumberFormat="1" applyBorder="1" applyAlignment="1">
      <alignment horizontal="right"/>
    </xf>
    <xf numFmtId="10" fontId="13" fillId="0" borderId="7" xfId="0" applyNumberFormat="1" applyFont="1" applyBorder="1" applyAlignment="1">
      <alignment horizontal="right"/>
    </xf>
    <xf numFmtId="2" fontId="2" fillId="0" borderId="16" xfId="0" applyNumberFormat="1" applyFont="1" applyBorder="1"/>
    <xf numFmtId="0" fontId="14" fillId="0" borderId="0" xfId="0" applyFont="1"/>
    <xf numFmtId="183" fontId="0" fillId="0" borderId="0" xfId="0" applyNumberFormat="1"/>
    <xf numFmtId="43" fontId="2" fillId="0" borderId="16" xfId="1" applyFont="1" applyFill="1" applyBorder="1" applyAlignment="1">
      <alignment horizontal="right"/>
    </xf>
    <xf numFmtId="2" fontId="0" fillId="0" borderId="5" xfId="0" applyNumberFormat="1" applyBorder="1"/>
    <xf numFmtId="2" fontId="13" fillId="0" borderId="5" xfId="0" applyNumberFormat="1" applyFont="1" applyBorder="1"/>
    <xf numFmtId="2" fontId="0" fillId="0" borderId="10" xfId="0" applyNumberFormat="1" applyBorder="1"/>
    <xf numFmtId="10" fontId="0" fillId="0" borderId="7" xfId="0" applyNumberFormat="1" applyBorder="1"/>
    <xf numFmtId="10" fontId="13" fillId="0" borderId="7" xfId="0" applyNumberFormat="1" applyFont="1" applyBorder="1"/>
    <xf numFmtId="10" fontId="0" fillId="0" borderId="15" xfId="0" applyNumberFormat="1" applyBorder="1"/>
    <xf numFmtId="0" fontId="0" fillId="8" borderId="4" xfId="0" applyFill="1" applyBorder="1"/>
    <xf numFmtId="2" fontId="0" fillId="8" borderId="5" xfId="0" applyNumberFormat="1" applyFill="1" applyBorder="1"/>
    <xf numFmtId="2" fontId="14" fillId="8" borderId="5" xfId="0" applyNumberFormat="1" applyFont="1" applyFill="1" applyBorder="1"/>
    <xf numFmtId="2" fontId="14" fillId="8" borderId="10" xfId="0" applyNumberFormat="1" applyFont="1" applyFill="1" applyBorder="1"/>
    <xf numFmtId="43" fontId="2" fillId="0" borderId="15" xfId="1" applyFont="1" applyBorder="1" applyAlignment="1"/>
    <xf numFmtId="0" fontId="0" fillId="8" borderId="6" xfId="0" applyFill="1" applyBorder="1"/>
    <xf numFmtId="10" fontId="0" fillId="8" borderId="7" xfId="0" applyNumberFormat="1" applyFill="1" applyBorder="1"/>
    <xf numFmtId="10" fontId="13" fillId="8" borderId="7" xfId="0" applyNumberFormat="1" applyFont="1" applyFill="1" applyBorder="1"/>
    <xf numFmtId="10" fontId="7" fillId="8" borderId="15" xfId="0" applyNumberFormat="1" applyFont="1" applyFill="1" applyBorder="1"/>
    <xf numFmtId="2" fontId="15" fillId="0" borderId="5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10" fontId="7" fillId="0" borderId="15" xfId="0" applyNumberFormat="1" applyFont="1" applyBorder="1"/>
    <xf numFmtId="0" fontId="0" fillId="0" borderId="2" xfId="0" applyBorder="1"/>
    <xf numFmtId="10" fontId="0" fillId="0" borderId="2" xfId="0" applyNumberFormat="1" applyBorder="1"/>
    <xf numFmtId="10" fontId="0" fillId="0" borderId="12" xfId="0" applyNumberFormat="1" applyBorder="1"/>
    <xf numFmtId="0" fontId="0" fillId="5" borderId="1" xfId="0" applyFill="1" applyBorder="1"/>
    <xf numFmtId="0" fontId="16" fillId="0" borderId="6" xfId="0" applyFont="1" applyBorder="1"/>
    <xf numFmtId="186" fontId="0" fillId="0" borderId="7" xfId="0" applyNumberFormat="1" applyBorder="1"/>
    <xf numFmtId="186" fontId="0" fillId="0" borderId="15" xfId="0" applyNumberFormat="1" applyBorder="1" applyAlignment="1">
      <alignment horizontal="right"/>
    </xf>
    <xf numFmtId="0" fontId="0" fillId="0" borderId="16" xfId="0" applyBorder="1"/>
    <xf numFmtId="2" fontId="0" fillId="0" borderId="16" xfId="0" applyNumberFormat="1" applyBorder="1"/>
    <xf numFmtId="10" fontId="0" fillId="0" borderId="16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/>
    <xf numFmtId="185" fontId="0" fillId="0" borderId="15" xfId="0" applyNumberFormat="1" applyBorder="1"/>
    <xf numFmtId="0" fontId="0" fillId="0" borderId="7" xfId="0" applyBorder="1"/>
    <xf numFmtId="0" fontId="0" fillId="0" borderId="15" xfId="0" applyBorder="1"/>
    <xf numFmtId="185" fontId="0" fillId="0" borderId="10" xfId="0" applyNumberFormat="1" applyBorder="1"/>
    <xf numFmtId="2" fontId="0" fillId="11" borderId="6" xfId="0" applyNumberFormat="1" applyFill="1" applyBorder="1"/>
    <xf numFmtId="10" fontId="0" fillId="0" borderId="17" xfId="0" applyNumberFormat="1" applyBorder="1"/>
    <xf numFmtId="14" fontId="0" fillId="0" borderId="0" xfId="0" applyNumberForma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85" fontId="0" fillId="0" borderId="0" xfId="0" applyNumberFormat="1"/>
    <xf numFmtId="43" fontId="0" fillId="0" borderId="10" xfId="0" applyNumberFormat="1" applyBorder="1"/>
    <xf numFmtId="43" fontId="0" fillId="0" borderId="0" xfId="0" applyNumberFormat="1"/>
    <xf numFmtId="187" fontId="0" fillId="0" borderId="0" xfId="0" applyNumberFormat="1"/>
    <xf numFmtId="0" fontId="17" fillId="0" borderId="0" xfId="0" applyFont="1"/>
    <xf numFmtId="177" fontId="17" fillId="0" borderId="0" xfId="0" applyNumberFormat="1" applyFont="1"/>
    <xf numFmtId="10" fontId="17" fillId="0" borderId="15" xfId="0" applyNumberFormat="1" applyFont="1" applyBorder="1" applyAlignment="1">
      <alignment horizontal="right"/>
    </xf>
    <xf numFmtId="10" fontId="17" fillId="0" borderId="7" xfId="0" applyNumberFormat="1" applyFont="1" applyBorder="1"/>
    <xf numFmtId="2" fontId="13" fillId="0" borderId="10" xfId="0" applyNumberFormat="1" applyFont="1" applyBorder="1"/>
    <xf numFmtId="10" fontId="17" fillId="0" borderId="15" xfId="0" applyNumberFormat="1" applyFont="1" applyBorder="1"/>
    <xf numFmtId="2" fontId="17" fillId="8" borderId="5" xfId="0" applyNumberFormat="1" applyFont="1" applyFill="1" applyBorder="1"/>
    <xf numFmtId="10" fontId="17" fillId="8" borderId="7" xfId="0" applyNumberFormat="1" applyFont="1" applyFill="1" applyBorder="1"/>
    <xf numFmtId="2" fontId="17" fillId="0" borderId="5" xfId="0" applyNumberFormat="1" applyFont="1" applyBorder="1" applyAlignment="1">
      <alignment horizontal="right"/>
    </xf>
    <xf numFmtId="10" fontId="17" fillId="0" borderId="2" xfId="0" applyNumberFormat="1" applyFont="1" applyBorder="1"/>
    <xf numFmtId="0" fontId="16" fillId="0" borderId="4" xfId="0" applyFont="1" applyBorder="1"/>
    <xf numFmtId="186" fontId="0" fillId="0" borderId="5" xfId="0" applyNumberFormat="1" applyBorder="1"/>
    <xf numFmtId="186" fontId="0" fillId="0" borderId="10" xfId="0" applyNumberFormat="1" applyBorder="1"/>
    <xf numFmtId="186" fontId="17" fillId="0" borderId="5" xfId="0" applyNumberFormat="1" applyFont="1" applyBorder="1"/>
    <xf numFmtId="186" fontId="17" fillId="0" borderId="7" xfId="0" applyNumberFormat="1" applyFont="1" applyBorder="1"/>
    <xf numFmtId="0" fontId="0" fillId="5" borderId="1" xfId="0" applyFill="1" applyBorder="1" applyAlignment="1">
      <alignment horizontal="left"/>
    </xf>
    <xf numFmtId="0" fontId="0" fillId="0" borderId="10" xfId="0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10" borderId="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9" borderId="10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43" fontId="18" fillId="0" borderId="0" xfId="1" applyFont="1" applyAlignment="1">
      <alignment horizontal="left"/>
    </xf>
    <xf numFmtId="43" fontId="18" fillId="0" borderId="0" xfId="1" applyFont="1" applyAlignment="1">
      <alignment horizontal="right"/>
    </xf>
    <xf numFmtId="180" fontId="18" fillId="0" borderId="0" xfId="1" applyNumberFormat="1" applyFont="1" applyAlignment="1">
      <alignment horizontal="right"/>
    </xf>
    <xf numFmtId="43" fontId="18" fillId="3" borderId="0" xfId="1" applyFont="1" applyFill="1" applyAlignment="1">
      <alignment horizontal="right"/>
    </xf>
    <xf numFmtId="43" fontId="18" fillId="3" borderId="0" xfId="1" applyFont="1" applyFill="1"/>
    <xf numFmtId="43" fontId="19" fillId="3" borderId="0" xfId="1" applyFont="1" applyFill="1"/>
    <xf numFmtId="43" fontId="19" fillId="0" borderId="0" xfId="1" applyFont="1"/>
    <xf numFmtId="43" fontId="18" fillId="0" borderId="0" xfId="1" applyFont="1"/>
    <xf numFmtId="0" fontId="18" fillId="0" borderId="0" xfId="0" applyFont="1" applyAlignment="1">
      <alignment horizontal="left"/>
    </xf>
    <xf numFmtId="176" fontId="18" fillId="0" borderId="0" xfId="2" applyNumberFormat="1" applyFont="1" applyAlignment="1">
      <alignment horizontal="right"/>
    </xf>
    <xf numFmtId="177" fontId="18" fillId="0" borderId="0" xfId="2" applyNumberFormat="1" applyFont="1" applyAlignment="1">
      <alignment horizontal="right"/>
    </xf>
    <xf numFmtId="177" fontId="18" fillId="3" borderId="0" xfId="2" applyNumberFormat="1" applyFont="1" applyFill="1" applyAlignment="1">
      <alignment horizontal="right"/>
    </xf>
    <xf numFmtId="177" fontId="18" fillId="3" borderId="0" xfId="0" applyNumberFormat="1" applyFont="1" applyFill="1"/>
    <xf numFmtId="177" fontId="19" fillId="3" borderId="0" xfId="0" applyNumberFormat="1" applyFont="1" applyFill="1"/>
    <xf numFmtId="177" fontId="19" fillId="0" borderId="0" xfId="0" applyNumberFormat="1" applyFont="1"/>
    <xf numFmtId="0" fontId="19" fillId="0" borderId="0" xfId="0" applyFont="1"/>
    <xf numFmtId="0" fontId="18" fillId="0" borderId="0" xfId="0" applyFont="1"/>
  </cellXfs>
  <cellStyles count="4">
    <cellStyle name="Comma" xfId="1" builtinId="3"/>
    <cellStyle name="Hyperlink" xfId="2" builtinId="8"/>
    <cellStyle name="Normal" xfId="0" builtinId="0"/>
    <cellStyle name="Normal 2" xfId="3" xr:uid="{7E0C9F33-16E4-40AA-B2AD-3BC75632AC6F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2000" b="1"/>
              <a:t>Net Debt</a:t>
            </a:r>
            <a:r>
              <a:rPr lang="en-US" altLang="zh-CN" sz="2000" b="1" baseline="0"/>
              <a:t>/EBITDA</a:t>
            </a:r>
            <a:endParaRPr lang="en-US" altLang="zh-CN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'Alt Data'!$K$3</c:f>
              <c:strCache>
                <c:ptCount val="1"/>
                <c:pt idx="0">
                  <c:v>Net Debt/EBITDA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'Alt Data'!$L$2:$AY$2</c:f>
              <c:strCache>
                <c:ptCount val="40"/>
                <c:pt idx="0">
                  <c:v>JUN '15</c:v>
                </c:pt>
                <c:pt idx="1">
                  <c:v>SEP '15</c:v>
                </c:pt>
                <c:pt idx="2">
                  <c:v>DEC '15</c:v>
                </c:pt>
                <c:pt idx="3">
                  <c:v>MAR '16</c:v>
                </c:pt>
                <c:pt idx="4">
                  <c:v>JUN '16</c:v>
                </c:pt>
                <c:pt idx="5">
                  <c:v>SEP '16</c:v>
                </c:pt>
                <c:pt idx="6">
                  <c:v>DEC '16</c:v>
                </c:pt>
                <c:pt idx="7">
                  <c:v>MAR '17</c:v>
                </c:pt>
                <c:pt idx="8">
                  <c:v>JUN '17</c:v>
                </c:pt>
                <c:pt idx="9">
                  <c:v>SEP '17</c:v>
                </c:pt>
                <c:pt idx="10">
                  <c:v>DEC '17</c:v>
                </c:pt>
                <c:pt idx="11">
                  <c:v>MAR '18</c:v>
                </c:pt>
                <c:pt idx="12">
                  <c:v>JUN '18</c:v>
                </c:pt>
                <c:pt idx="13">
                  <c:v>SEP '18</c:v>
                </c:pt>
                <c:pt idx="14">
                  <c:v>DEC '18</c:v>
                </c:pt>
                <c:pt idx="15">
                  <c:v>MAR '19</c:v>
                </c:pt>
                <c:pt idx="16">
                  <c:v>JUN '19</c:v>
                </c:pt>
                <c:pt idx="17">
                  <c:v>SEP '19</c:v>
                </c:pt>
                <c:pt idx="18">
                  <c:v>DEC '19</c:v>
                </c:pt>
                <c:pt idx="19">
                  <c:v>MAR '20</c:v>
                </c:pt>
                <c:pt idx="20">
                  <c:v>JUN '20</c:v>
                </c:pt>
                <c:pt idx="21">
                  <c:v>SEP '20</c:v>
                </c:pt>
                <c:pt idx="22">
                  <c:v>DEC '20</c:v>
                </c:pt>
                <c:pt idx="23">
                  <c:v>MAR '21</c:v>
                </c:pt>
                <c:pt idx="24">
                  <c:v>JUN '21</c:v>
                </c:pt>
                <c:pt idx="25">
                  <c:v>SEP '21</c:v>
                </c:pt>
                <c:pt idx="26">
                  <c:v>DEC '21</c:v>
                </c:pt>
                <c:pt idx="27">
                  <c:v>MAR '22</c:v>
                </c:pt>
                <c:pt idx="28">
                  <c:v>JUN '22</c:v>
                </c:pt>
                <c:pt idx="29">
                  <c:v>SEP '22</c:v>
                </c:pt>
                <c:pt idx="30">
                  <c:v>DEC '22</c:v>
                </c:pt>
                <c:pt idx="31">
                  <c:v>MAR '23</c:v>
                </c:pt>
                <c:pt idx="32">
                  <c:v>JUN '23</c:v>
                </c:pt>
                <c:pt idx="33">
                  <c:v>SEP '23</c:v>
                </c:pt>
                <c:pt idx="34">
                  <c:v>DEC '23</c:v>
                </c:pt>
                <c:pt idx="35">
                  <c:v>MAR '24</c:v>
                </c:pt>
                <c:pt idx="36">
                  <c:v>JUN '24</c:v>
                </c:pt>
                <c:pt idx="37">
                  <c:v>SEP '24</c:v>
                </c:pt>
                <c:pt idx="38">
                  <c:v>DEC '24</c:v>
                </c:pt>
                <c:pt idx="39">
                  <c:v>MAR '25</c:v>
                </c:pt>
              </c:strCache>
            </c:strRef>
          </c:cat>
          <c:val>
            <c:numRef>
              <c:f>'Alt Data'!$L$3:$AY$3</c:f>
              <c:numCache>
                <c:formatCode>#,##0.00</c:formatCode>
                <c:ptCount val="40"/>
                <c:pt idx="0">
                  <c:v>1.5061880000000001</c:v>
                </c:pt>
                <c:pt idx="1">
                  <c:v>1.7028399999999999</c:v>
                </c:pt>
                <c:pt idx="2">
                  <c:v>2.0167519999999999</c:v>
                </c:pt>
                <c:pt idx="3">
                  <c:v>2.0820829999999999</c:v>
                </c:pt>
                <c:pt idx="4">
                  <c:v>1.96983</c:v>
                </c:pt>
                <c:pt idx="5">
                  <c:v>1.7270509999999999</c:v>
                </c:pt>
                <c:pt idx="6">
                  <c:v>4.2172609999999997</c:v>
                </c:pt>
                <c:pt idx="7">
                  <c:v>3.8349160000000002</c:v>
                </c:pt>
                <c:pt idx="8">
                  <c:v>3.555415</c:v>
                </c:pt>
                <c:pt idx="9">
                  <c:v>3.2113700000000001</c:v>
                </c:pt>
                <c:pt idx="10">
                  <c:v>2.8859210000000002</c:v>
                </c:pt>
                <c:pt idx="11">
                  <c:v>2.6626560000000001</c:v>
                </c:pt>
                <c:pt idx="12">
                  <c:v>3.128387</c:v>
                </c:pt>
                <c:pt idx="13">
                  <c:v>2.7932290000000002</c:v>
                </c:pt>
                <c:pt idx="14">
                  <c:v>2.596902</c:v>
                </c:pt>
                <c:pt idx="15">
                  <c:v>2.2637550000000002</c:v>
                </c:pt>
                <c:pt idx="16">
                  <c:v>2.394145</c:v>
                </c:pt>
                <c:pt idx="17">
                  <c:v>3.1628530000000001</c:v>
                </c:pt>
                <c:pt idx="18">
                  <c:v>2.3874919999999999</c:v>
                </c:pt>
                <c:pt idx="19">
                  <c:v>2.210118</c:v>
                </c:pt>
                <c:pt idx="20">
                  <c:v>2.0858219999999998</c:v>
                </c:pt>
                <c:pt idx="21">
                  <c:v>5.0050039999999996</c:v>
                </c:pt>
                <c:pt idx="22">
                  <c:v>4.9499789999999999</c:v>
                </c:pt>
                <c:pt idx="23">
                  <c:v>4.5080439999999999</c:v>
                </c:pt>
                <c:pt idx="24">
                  <c:v>4.2708839999999997</c:v>
                </c:pt>
                <c:pt idx="25">
                  <c:v>3.979346</c:v>
                </c:pt>
                <c:pt idx="26">
                  <c:v>3.7691309999999998</c:v>
                </c:pt>
                <c:pt idx="27">
                  <c:v>2.1235840000000001</c:v>
                </c:pt>
                <c:pt idx="28">
                  <c:v>2.2513519999999998</c:v>
                </c:pt>
                <c:pt idx="29">
                  <c:v>2.2881149999999999</c:v>
                </c:pt>
                <c:pt idx="30">
                  <c:v>2.7035659999999999</c:v>
                </c:pt>
                <c:pt idx="31">
                  <c:v>2.4427660000000002</c:v>
                </c:pt>
                <c:pt idx="32">
                  <c:v>2.2141700000000002</c:v>
                </c:pt>
                <c:pt idx="33">
                  <c:v>2.6987730000000001</c:v>
                </c:pt>
                <c:pt idx="34">
                  <c:v>2.445929</c:v>
                </c:pt>
                <c:pt idx="35">
                  <c:v>2.9035199999999999</c:v>
                </c:pt>
                <c:pt idx="36">
                  <c:v>2.6889110000000001</c:v>
                </c:pt>
                <c:pt idx="37">
                  <c:v>2.966663</c:v>
                </c:pt>
                <c:pt idx="38">
                  <c:v>2.6463070000000002</c:v>
                </c:pt>
                <c:pt idx="39">
                  <c:v>2.465662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0-4FA9-B499-129DBA6E951F}"/>
            </c:ext>
          </c:extLst>
        </c:ser>
        <c:ser>
          <c:idx val="1"/>
          <c:order val="1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E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'Alt Data'!$L$2:$AY$2</c:f>
              <c:strCache>
                <c:ptCount val="40"/>
                <c:pt idx="0">
                  <c:v>JUN '15</c:v>
                </c:pt>
                <c:pt idx="1">
                  <c:v>SEP '15</c:v>
                </c:pt>
                <c:pt idx="2">
                  <c:v>DEC '15</c:v>
                </c:pt>
                <c:pt idx="3">
                  <c:v>MAR '16</c:v>
                </c:pt>
                <c:pt idx="4">
                  <c:v>JUN '16</c:v>
                </c:pt>
                <c:pt idx="5">
                  <c:v>SEP '16</c:v>
                </c:pt>
                <c:pt idx="6">
                  <c:v>DEC '16</c:v>
                </c:pt>
                <c:pt idx="7">
                  <c:v>MAR '17</c:v>
                </c:pt>
                <c:pt idx="8">
                  <c:v>JUN '17</c:v>
                </c:pt>
                <c:pt idx="9">
                  <c:v>SEP '17</c:v>
                </c:pt>
                <c:pt idx="10">
                  <c:v>DEC '17</c:v>
                </c:pt>
                <c:pt idx="11">
                  <c:v>MAR '18</c:v>
                </c:pt>
                <c:pt idx="12">
                  <c:v>JUN '18</c:v>
                </c:pt>
                <c:pt idx="13">
                  <c:v>SEP '18</c:v>
                </c:pt>
                <c:pt idx="14">
                  <c:v>DEC '18</c:v>
                </c:pt>
                <c:pt idx="15">
                  <c:v>MAR '19</c:v>
                </c:pt>
                <c:pt idx="16">
                  <c:v>JUN '19</c:v>
                </c:pt>
                <c:pt idx="17">
                  <c:v>SEP '19</c:v>
                </c:pt>
                <c:pt idx="18">
                  <c:v>DEC '19</c:v>
                </c:pt>
                <c:pt idx="19">
                  <c:v>MAR '20</c:v>
                </c:pt>
                <c:pt idx="20">
                  <c:v>JUN '20</c:v>
                </c:pt>
                <c:pt idx="21">
                  <c:v>SEP '20</c:v>
                </c:pt>
                <c:pt idx="22">
                  <c:v>DEC '20</c:v>
                </c:pt>
                <c:pt idx="23">
                  <c:v>MAR '21</c:v>
                </c:pt>
                <c:pt idx="24">
                  <c:v>JUN '21</c:v>
                </c:pt>
                <c:pt idx="25">
                  <c:v>SEP '21</c:v>
                </c:pt>
                <c:pt idx="26">
                  <c:v>DEC '21</c:v>
                </c:pt>
                <c:pt idx="27">
                  <c:v>MAR '22</c:v>
                </c:pt>
                <c:pt idx="28">
                  <c:v>JUN '22</c:v>
                </c:pt>
                <c:pt idx="29">
                  <c:v>SEP '22</c:v>
                </c:pt>
                <c:pt idx="30">
                  <c:v>DEC '22</c:v>
                </c:pt>
                <c:pt idx="31">
                  <c:v>MAR '23</c:v>
                </c:pt>
                <c:pt idx="32">
                  <c:v>JUN '23</c:v>
                </c:pt>
                <c:pt idx="33">
                  <c:v>SEP '23</c:v>
                </c:pt>
                <c:pt idx="34">
                  <c:v>DEC '23</c:v>
                </c:pt>
                <c:pt idx="35">
                  <c:v>MAR '24</c:v>
                </c:pt>
                <c:pt idx="36">
                  <c:v>JUN '24</c:v>
                </c:pt>
                <c:pt idx="37">
                  <c:v>SEP '24</c:v>
                </c:pt>
                <c:pt idx="38">
                  <c:v>DEC '24</c:v>
                </c:pt>
                <c:pt idx="39">
                  <c:v>MAR '25</c:v>
                </c:pt>
              </c:strCache>
            </c:strRef>
          </c:cat>
          <c:val>
            <c:numRef>
              <c:f>'Alt Data'!$L$4:$AY$4</c:f>
              <c:numCache>
                <c:formatCode>#,##0.00</c:formatCode>
                <c:ptCount val="40"/>
                <c:pt idx="0">
                  <c:v>1.5061880000000001</c:v>
                </c:pt>
                <c:pt idx="1">
                  <c:v>1.7028399999999999</c:v>
                </c:pt>
                <c:pt idx="2">
                  <c:v>2.0167519999999999</c:v>
                </c:pt>
                <c:pt idx="5">
                  <c:v>1.7270509999999999</c:v>
                </c:pt>
                <c:pt idx="11">
                  <c:v>2.6626560000000001</c:v>
                </c:pt>
                <c:pt idx="15">
                  <c:v>2.2637550000000002</c:v>
                </c:pt>
                <c:pt idx="16">
                  <c:v>2.394145</c:v>
                </c:pt>
                <c:pt idx="20">
                  <c:v>2.0858219999999998</c:v>
                </c:pt>
                <c:pt idx="29">
                  <c:v>2.2881149999999999</c:v>
                </c:pt>
                <c:pt idx="32">
                  <c:v>2.2141700000000002</c:v>
                </c:pt>
                <c:pt idx="34">
                  <c:v>2.445929</c:v>
                </c:pt>
                <c:pt idx="36">
                  <c:v>2.6889110000000001</c:v>
                </c:pt>
                <c:pt idx="39">
                  <c:v>2.465662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0-4FA9-B499-129DBA6E9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066719"/>
        <c:axId val="965068159"/>
      </c:lineChart>
      <c:catAx>
        <c:axId val="96506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5068159"/>
        <c:crosses val="autoZero"/>
        <c:auto val="1"/>
        <c:lblAlgn val="ctr"/>
        <c:lblOffset val="100"/>
        <c:noMultiLvlLbl val="0"/>
      </c:catAx>
      <c:valAx>
        <c:axId val="965068159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506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1"/>
              <a:t>EPS NTM Revision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8.0218541441896371E-2"/>
          <c:y val="0.19809277715657034"/>
          <c:w val="0.86467786848704686"/>
          <c:h val="0.765388964604446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Revision!$B$2:$B$3916</c:f>
              <c:numCache>
                <c:formatCode>m/d/yyyy</c:formatCode>
                <c:ptCount val="3915"/>
                <c:pt idx="0">
                  <c:v>45820</c:v>
                </c:pt>
                <c:pt idx="1">
                  <c:v>45819</c:v>
                </c:pt>
                <c:pt idx="2">
                  <c:v>45818</c:v>
                </c:pt>
                <c:pt idx="3">
                  <c:v>45817</c:v>
                </c:pt>
                <c:pt idx="4">
                  <c:v>45814</c:v>
                </c:pt>
                <c:pt idx="5">
                  <c:v>45813</c:v>
                </c:pt>
                <c:pt idx="6">
                  <c:v>45812</c:v>
                </c:pt>
                <c:pt idx="7">
                  <c:v>45811</c:v>
                </c:pt>
                <c:pt idx="8">
                  <c:v>45810</c:v>
                </c:pt>
                <c:pt idx="9">
                  <c:v>45807</c:v>
                </c:pt>
                <c:pt idx="10">
                  <c:v>45806</c:v>
                </c:pt>
                <c:pt idx="11">
                  <c:v>45805</c:v>
                </c:pt>
                <c:pt idx="12">
                  <c:v>45804</c:v>
                </c:pt>
                <c:pt idx="13">
                  <c:v>45803</c:v>
                </c:pt>
                <c:pt idx="14">
                  <c:v>45800</c:v>
                </c:pt>
                <c:pt idx="15">
                  <c:v>45799</c:v>
                </c:pt>
                <c:pt idx="16">
                  <c:v>45798</c:v>
                </c:pt>
                <c:pt idx="17">
                  <c:v>45797</c:v>
                </c:pt>
                <c:pt idx="18">
                  <c:v>45796</c:v>
                </c:pt>
                <c:pt idx="19">
                  <c:v>45793</c:v>
                </c:pt>
                <c:pt idx="20">
                  <c:v>45792</c:v>
                </c:pt>
                <c:pt idx="21">
                  <c:v>45791</c:v>
                </c:pt>
                <c:pt idx="22">
                  <c:v>45790</c:v>
                </c:pt>
                <c:pt idx="23">
                  <c:v>45789</c:v>
                </c:pt>
                <c:pt idx="24">
                  <c:v>45786</c:v>
                </c:pt>
                <c:pt idx="25">
                  <c:v>45785</c:v>
                </c:pt>
                <c:pt idx="26">
                  <c:v>45784</c:v>
                </c:pt>
                <c:pt idx="27">
                  <c:v>45783</c:v>
                </c:pt>
                <c:pt idx="28">
                  <c:v>45782</c:v>
                </c:pt>
                <c:pt idx="29">
                  <c:v>45779</c:v>
                </c:pt>
                <c:pt idx="30">
                  <c:v>45778</c:v>
                </c:pt>
                <c:pt idx="31">
                  <c:v>45777</c:v>
                </c:pt>
                <c:pt idx="32">
                  <c:v>45776</c:v>
                </c:pt>
                <c:pt idx="33">
                  <c:v>45775</c:v>
                </c:pt>
                <c:pt idx="34">
                  <c:v>45772</c:v>
                </c:pt>
                <c:pt idx="35">
                  <c:v>45771</c:v>
                </c:pt>
                <c:pt idx="36">
                  <c:v>45770</c:v>
                </c:pt>
                <c:pt idx="37">
                  <c:v>45769</c:v>
                </c:pt>
                <c:pt idx="38">
                  <c:v>45768</c:v>
                </c:pt>
                <c:pt idx="39">
                  <c:v>45765</c:v>
                </c:pt>
                <c:pt idx="40">
                  <c:v>45764</c:v>
                </c:pt>
                <c:pt idx="41">
                  <c:v>45763</c:v>
                </c:pt>
                <c:pt idx="42">
                  <c:v>45762</c:v>
                </c:pt>
                <c:pt idx="43">
                  <c:v>45761</c:v>
                </c:pt>
                <c:pt idx="44">
                  <c:v>45758</c:v>
                </c:pt>
                <c:pt idx="45">
                  <c:v>45757</c:v>
                </c:pt>
                <c:pt idx="46">
                  <c:v>45756</c:v>
                </c:pt>
                <c:pt idx="47">
                  <c:v>45755</c:v>
                </c:pt>
                <c:pt idx="48">
                  <c:v>45754</c:v>
                </c:pt>
                <c:pt idx="49">
                  <c:v>45751</c:v>
                </c:pt>
                <c:pt idx="50">
                  <c:v>45750</c:v>
                </c:pt>
                <c:pt idx="51">
                  <c:v>45749</c:v>
                </c:pt>
                <c:pt idx="52">
                  <c:v>45748</c:v>
                </c:pt>
                <c:pt idx="53">
                  <c:v>45747</c:v>
                </c:pt>
                <c:pt idx="54">
                  <c:v>45744</c:v>
                </c:pt>
                <c:pt idx="55">
                  <c:v>45743</c:v>
                </c:pt>
                <c:pt idx="56">
                  <c:v>45742</c:v>
                </c:pt>
                <c:pt idx="57">
                  <c:v>45741</c:v>
                </c:pt>
                <c:pt idx="58">
                  <c:v>45740</c:v>
                </c:pt>
                <c:pt idx="59">
                  <c:v>45737</c:v>
                </c:pt>
                <c:pt idx="60">
                  <c:v>45736</c:v>
                </c:pt>
                <c:pt idx="61">
                  <c:v>45735</c:v>
                </c:pt>
                <c:pt idx="62">
                  <c:v>45734</c:v>
                </c:pt>
                <c:pt idx="63">
                  <c:v>45733</c:v>
                </c:pt>
                <c:pt idx="64">
                  <c:v>45730</c:v>
                </c:pt>
                <c:pt idx="65">
                  <c:v>45729</c:v>
                </c:pt>
                <c:pt idx="66">
                  <c:v>45728</c:v>
                </c:pt>
                <c:pt idx="67">
                  <c:v>45727</c:v>
                </c:pt>
                <c:pt idx="68">
                  <c:v>45726</c:v>
                </c:pt>
                <c:pt idx="69">
                  <c:v>45723</c:v>
                </c:pt>
                <c:pt idx="70">
                  <c:v>45722</c:v>
                </c:pt>
                <c:pt idx="71">
                  <c:v>45721</c:v>
                </c:pt>
                <c:pt idx="72">
                  <c:v>45720</c:v>
                </c:pt>
                <c:pt idx="73">
                  <c:v>45719</c:v>
                </c:pt>
                <c:pt idx="74">
                  <c:v>45716</c:v>
                </c:pt>
                <c:pt idx="75">
                  <c:v>45715</c:v>
                </c:pt>
                <c:pt idx="76">
                  <c:v>45714</c:v>
                </c:pt>
                <c:pt idx="77">
                  <c:v>45713</c:v>
                </c:pt>
                <c:pt idx="78">
                  <c:v>45712</c:v>
                </c:pt>
                <c:pt idx="79">
                  <c:v>45709</c:v>
                </c:pt>
                <c:pt idx="80">
                  <c:v>45708</c:v>
                </c:pt>
                <c:pt idx="81">
                  <c:v>45707</c:v>
                </c:pt>
                <c:pt idx="82">
                  <c:v>45706</c:v>
                </c:pt>
                <c:pt idx="83">
                  <c:v>45705</c:v>
                </c:pt>
                <c:pt idx="84">
                  <c:v>45702</c:v>
                </c:pt>
                <c:pt idx="85">
                  <c:v>45701</c:v>
                </c:pt>
                <c:pt idx="86">
                  <c:v>45700</c:v>
                </c:pt>
                <c:pt idx="87">
                  <c:v>45699</c:v>
                </c:pt>
                <c:pt idx="88">
                  <c:v>45698</c:v>
                </c:pt>
                <c:pt idx="89">
                  <c:v>45695</c:v>
                </c:pt>
                <c:pt idx="90">
                  <c:v>45694</c:v>
                </c:pt>
                <c:pt idx="91">
                  <c:v>45693</c:v>
                </c:pt>
                <c:pt idx="92">
                  <c:v>45692</c:v>
                </c:pt>
                <c:pt idx="93">
                  <c:v>45691</c:v>
                </c:pt>
                <c:pt idx="94">
                  <c:v>45688</c:v>
                </c:pt>
                <c:pt idx="95">
                  <c:v>45687</c:v>
                </c:pt>
                <c:pt idx="96">
                  <c:v>45686</c:v>
                </c:pt>
                <c:pt idx="97">
                  <c:v>45685</c:v>
                </c:pt>
                <c:pt idx="98">
                  <c:v>45684</c:v>
                </c:pt>
                <c:pt idx="99">
                  <c:v>45681</c:v>
                </c:pt>
                <c:pt idx="100">
                  <c:v>45680</c:v>
                </c:pt>
                <c:pt idx="101">
                  <c:v>45679</c:v>
                </c:pt>
                <c:pt idx="102">
                  <c:v>45678</c:v>
                </c:pt>
                <c:pt idx="103">
                  <c:v>45677</c:v>
                </c:pt>
                <c:pt idx="104">
                  <c:v>45674</c:v>
                </c:pt>
                <c:pt idx="105">
                  <c:v>45673</c:v>
                </c:pt>
                <c:pt idx="106">
                  <c:v>45672</c:v>
                </c:pt>
                <c:pt idx="107">
                  <c:v>45671</c:v>
                </c:pt>
                <c:pt idx="108">
                  <c:v>45670</c:v>
                </c:pt>
                <c:pt idx="109">
                  <c:v>45667</c:v>
                </c:pt>
                <c:pt idx="110">
                  <c:v>45666</c:v>
                </c:pt>
                <c:pt idx="111">
                  <c:v>45665</c:v>
                </c:pt>
                <c:pt idx="112">
                  <c:v>45664</c:v>
                </c:pt>
                <c:pt idx="113">
                  <c:v>45663</c:v>
                </c:pt>
                <c:pt idx="114">
                  <c:v>45660</c:v>
                </c:pt>
                <c:pt idx="115">
                  <c:v>45659</c:v>
                </c:pt>
                <c:pt idx="116">
                  <c:v>45658</c:v>
                </c:pt>
                <c:pt idx="117">
                  <c:v>45657</c:v>
                </c:pt>
                <c:pt idx="118">
                  <c:v>45656</c:v>
                </c:pt>
                <c:pt idx="119">
                  <c:v>45653</c:v>
                </c:pt>
                <c:pt idx="120">
                  <c:v>45652</c:v>
                </c:pt>
                <c:pt idx="121">
                  <c:v>45651</c:v>
                </c:pt>
                <c:pt idx="122">
                  <c:v>45650</c:v>
                </c:pt>
                <c:pt idx="123">
                  <c:v>45649</c:v>
                </c:pt>
                <c:pt idx="124">
                  <c:v>45646</c:v>
                </c:pt>
                <c:pt idx="125">
                  <c:v>45645</c:v>
                </c:pt>
                <c:pt idx="126">
                  <c:v>45644</c:v>
                </c:pt>
                <c:pt idx="127">
                  <c:v>45643</c:v>
                </c:pt>
                <c:pt idx="128">
                  <c:v>45642</c:v>
                </c:pt>
                <c:pt idx="129">
                  <c:v>45639</c:v>
                </c:pt>
                <c:pt idx="130">
                  <c:v>45638</c:v>
                </c:pt>
                <c:pt idx="131">
                  <c:v>45637</c:v>
                </c:pt>
                <c:pt idx="132">
                  <c:v>45636</c:v>
                </c:pt>
                <c:pt idx="133">
                  <c:v>45635</c:v>
                </c:pt>
                <c:pt idx="134">
                  <c:v>45632</c:v>
                </c:pt>
                <c:pt idx="135">
                  <c:v>45631</c:v>
                </c:pt>
                <c:pt idx="136">
                  <c:v>45630</c:v>
                </c:pt>
                <c:pt idx="137">
                  <c:v>45629</c:v>
                </c:pt>
                <c:pt idx="138">
                  <c:v>45628</c:v>
                </c:pt>
                <c:pt idx="139">
                  <c:v>45625</c:v>
                </c:pt>
                <c:pt idx="140">
                  <c:v>45624</c:v>
                </c:pt>
                <c:pt idx="141">
                  <c:v>45623</c:v>
                </c:pt>
                <c:pt idx="142">
                  <c:v>45622</c:v>
                </c:pt>
                <c:pt idx="143">
                  <c:v>45621</c:v>
                </c:pt>
                <c:pt idx="144">
                  <c:v>45618</c:v>
                </c:pt>
                <c:pt idx="145">
                  <c:v>45617</c:v>
                </c:pt>
                <c:pt idx="146">
                  <c:v>45616</c:v>
                </c:pt>
                <c:pt idx="147">
                  <c:v>45615</c:v>
                </c:pt>
                <c:pt idx="148">
                  <c:v>45614</c:v>
                </c:pt>
                <c:pt idx="149">
                  <c:v>45611</c:v>
                </c:pt>
                <c:pt idx="150">
                  <c:v>45610</c:v>
                </c:pt>
                <c:pt idx="151">
                  <c:v>45609</c:v>
                </c:pt>
                <c:pt idx="152">
                  <c:v>45608</c:v>
                </c:pt>
                <c:pt idx="153">
                  <c:v>45607</c:v>
                </c:pt>
                <c:pt idx="154">
                  <c:v>45604</c:v>
                </c:pt>
                <c:pt idx="155">
                  <c:v>45603</c:v>
                </c:pt>
                <c:pt idx="156">
                  <c:v>45602</c:v>
                </c:pt>
                <c:pt idx="157">
                  <c:v>45601</c:v>
                </c:pt>
                <c:pt idx="158">
                  <c:v>45600</c:v>
                </c:pt>
                <c:pt idx="159">
                  <c:v>45597</c:v>
                </c:pt>
                <c:pt idx="160">
                  <c:v>45596</c:v>
                </c:pt>
                <c:pt idx="161">
                  <c:v>45595</c:v>
                </c:pt>
                <c:pt idx="162">
                  <c:v>45594</c:v>
                </c:pt>
                <c:pt idx="163">
                  <c:v>45593</c:v>
                </c:pt>
                <c:pt idx="164">
                  <c:v>45590</c:v>
                </c:pt>
                <c:pt idx="165">
                  <c:v>45589</c:v>
                </c:pt>
                <c:pt idx="166">
                  <c:v>45588</c:v>
                </c:pt>
                <c:pt idx="167">
                  <c:v>45587</c:v>
                </c:pt>
                <c:pt idx="168">
                  <c:v>45586</c:v>
                </c:pt>
                <c:pt idx="169">
                  <c:v>45583</c:v>
                </c:pt>
                <c:pt idx="170">
                  <c:v>45582</c:v>
                </c:pt>
                <c:pt idx="171">
                  <c:v>45581</c:v>
                </c:pt>
                <c:pt idx="172">
                  <c:v>45580</c:v>
                </c:pt>
                <c:pt idx="173">
                  <c:v>45579</c:v>
                </c:pt>
                <c:pt idx="174">
                  <c:v>45576</c:v>
                </c:pt>
                <c:pt idx="175">
                  <c:v>45575</c:v>
                </c:pt>
                <c:pt idx="176">
                  <c:v>45574</c:v>
                </c:pt>
                <c:pt idx="177">
                  <c:v>45573</c:v>
                </c:pt>
                <c:pt idx="178">
                  <c:v>45572</c:v>
                </c:pt>
                <c:pt idx="179">
                  <c:v>45569</c:v>
                </c:pt>
                <c:pt idx="180">
                  <c:v>45568</c:v>
                </c:pt>
                <c:pt idx="181">
                  <c:v>45567</c:v>
                </c:pt>
                <c:pt idx="182">
                  <c:v>45566</c:v>
                </c:pt>
                <c:pt idx="183">
                  <c:v>45565</c:v>
                </c:pt>
                <c:pt idx="184">
                  <c:v>45562</c:v>
                </c:pt>
                <c:pt idx="185">
                  <c:v>45561</c:v>
                </c:pt>
                <c:pt idx="186">
                  <c:v>45560</c:v>
                </c:pt>
                <c:pt idx="187">
                  <c:v>45559</c:v>
                </c:pt>
                <c:pt idx="188">
                  <c:v>45558</c:v>
                </c:pt>
                <c:pt idx="189">
                  <c:v>45555</c:v>
                </c:pt>
                <c:pt idx="190">
                  <c:v>45554</c:v>
                </c:pt>
                <c:pt idx="191">
                  <c:v>45553</c:v>
                </c:pt>
                <c:pt idx="192">
                  <c:v>45552</c:v>
                </c:pt>
                <c:pt idx="193">
                  <c:v>45551</c:v>
                </c:pt>
                <c:pt idx="194">
                  <c:v>45548</c:v>
                </c:pt>
                <c:pt idx="195">
                  <c:v>45547</c:v>
                </c:pt>
                <c:pt idx="196">
                  <c:v>45546</c:v>
                </c:pt>
                <c:pt idx="197">
                  <c:v>45545</c:v>
                </c:pt>
                <c:pt idx="198">
                  <c:v>45544</c:v>
                </c:pt>
                <c:pt idx="199">
                  <c:v>45541</c:v>
                </c:pt>
                <c:pt idx="200">
                  <c:v>45540</c:v>
                </c:pt>
                <c:pt idx="201">
                  <c:v>45539</c:v>
                </c:pt>
                <c:pt idx="202">
                  <c:v>45538</c:v>
                </c:pt>
                <c:pt idx="203">
                  <c:v>45537</c:v>
                </c:pt>
                <c:pt idx="204">
                  <c:v>45534</c:v>
                </c:pt>
                <c:pt idx="205">
                  <c:v>45533</c:v>
                </c:pt>
                <c:pt idx="206">
                  <c:v>45532</c:v>
                </c:pt>
                <c:pt idx="207">
                  <c:v>45531</c:v>
                </c:pt>
                <c:pt idx="208">
                  <c:v>45530</c:v>
                </c:pt>
                <c:pt idx="209">
                  <c:v>45527</c:v>
                </c:pt>
                <c:pt idx="210">
                  <c:v>45526</c:v>
                </c:pt>
                <c:pt idx="211">
                  <c:v>45525</c:v>
                </c:pt>
                <c:pt idx="212">
                  <c:v>45524</c:v>
                </c:pt>
                <c:pt idx="213">
                  <c:v>45523</c:v>
                </c:pt>
                <c:pt idx="214">
                  <c:v>45520</c:v>
                </c:pt>
                <c:pt idx="215">
                  <c:v>45519</c:v>
                </c:pt>
                <c:pt idx="216">
                  <c:v>45518</c:v>
                </c:pt>
                <c:pt idx="217">
                  <c:v>45517</c:v>
                </c:pt>
                <c:pt idx="218">
                  <c:v>45516</c:v>
                </c:pt>
                <c:pt idx="219">
                  <c:v>45513</c:v>
                </c:pt>
                <c:pt idx="220">
                  <c:v>45512</c:v>
                </c:pt>
                <c:pt idx="221">
                  <c:v>45511</c:v>
                </c:pt>
                <c:pt idx="222">
                  <c:v>45510</c:v>
                </c:pt>
                <c:pt idx="223">
                  <c:v>45509</c:v>
                </c:pt>
                <c:pt idx="224">
                  <c:v>45506</c:v>
                </c:pt>
                <c:pt idx="225">
                  <c:v>45505</c:v>
                </c:pt>
                <c:pt idx="226">
                  <c:v>45504</c:v>
                </c:pt>
                <c:pt idx="227">
                  <c:v>45503</c:v>
                </c:pt>
                <c:pt idx="228">
                  <c:v>45502</c:v>
                </c:pt>
                <c:pt idx="229">
                  <c:v>45499</c:v>
                </c:pt>
                <c:pt idx="230">
                  <c:v>45498</c:v>
                </c:pt>
                <c:pt idx="231">
                  <c:v>45497</c:v>
                </c:pt>
                <c:pt idx="232">
                  <c:v>45496</c:v>
                </c:pt>
                <c:pt idx="233">
                  <c:v>45495</c:v>
                </c:pt>
                <c:pt idx="234">
                  <c:v>45492</c:v>
                </c:pt>
                <c:pt idx="235">
                  <c:v>45491</c:v>
                </c:pt>
                <c:pt idx="236">
                  <c:v>45490</c:v>
                </c:pt>
                <c:pt idx="237">
                  <c:v>45489</c:v>
                </c:pt>
                <c:pt idx="238">
                  <c:v>45488</c:v>
                </c:pt>
                <c:pt idx="239">
                  <c:v>45485</c:v>
                </c:pt>
                <c:pt idx="240">
                  <c:v>45484</c:v>
                </c:pt>
                <c:pt idx="241">
                  <c:v>45483</c:v>
                </c:pt>
                <c:pt idx="242">
                  <c:v>45482</c:v>
                </c:pt>
                <c:pt idx="243">
                  <c:v>45481</c:v>
                </c:pt>
                <c:pt idx="244">
                  <c:v>45478</c:v>
                </c:pt>
                <c:pt idx="245">
                  <c:v>45477</c:v>
                </c:pt>
                <c:pt idx="246">
                  <c:v>45476</c:v>
                </c:pt>
                <c:pt idx="247">
                  <c:v>45475</c:v>
                </c:pt>
                <c:pt idx="248">
                  <c:v>45474</c:v>
                </c:pt>
                <c:pt idx="249">
                  <c:v>45471</c:v>
                </c:pt>
                <c:pt idx="250">
                  <c:v>45470</c:v>
                </c:pt>
                <c:pt idx="251">
                  <c:v>45469</c:v>
                </c:pt>
                <c:pt idx="252">
                  <c:v>45468</c:v>
                </c:pt>
                <c:pt idx="253">
                  <c:v>45467</c:v>
                </c:pt>
                <c:pt idx="254">
                  <c:v>45464</c:v>
                </c:pt>
                <c:pt idx="255">
                  <c:v>45463</c:v>
                </c:pt>
                <c:pt idx="256">
                  <c:v>45462</c:v>
                </c:pt>
                <c:pt idx="257">
                  <c:v>45461</c:v>
                </c:pt>
                <c:pt idx="258">
                  <c:v>45460</c:v>
                </c:pt>
                <c:pt idx="259">
                  <c:v>45457</c:v>
                </c:pt>
                <c:pt idx="260">
                  <c:v>45456</c:v>
                </c:pt>
                <c:pt idx="261">
                  <c:v>45455</c:v>
                </c:pt>
                <c:pt idx="262">
                  <c:v>45454</c:v>
                </c:pt>
                <c:pt idx="263">
                  <c:v>45453</c:v>
                </c:pt>
                <c:pt idx="264">
                  <c:v>45450</c:v>
                </c:pt>
                <c:pt idx="265">
                  <c:v>45449</c:v>
                </c:pt>
                <c:pt idx="266">
                  <c:v>45448</c:v>
                </c:pt>
                <c:pt idx="267">
                  <c:v>45447</c:v>
                </c:pt>
                <c:pt idx="268">
                  <c:v>45446</c:v>
                </c:pt>
                <c:pt idx="269">
                  <c:v>45443</c:v>
                </c:pt>
                <c:pt idx="270">
                  <c:v>45442</c:v>
                </c:pt>
                <c:pt idx="271">
                  <c:v>45441</c:v>
                </c:pt>
                <c:pt idx="272">
                  <c:v>45440</c:v>
                </c:pt>
                <c:pt idx="273">
                  <c:v>45439</c:v>
                </c:pt>
                <c:pt idx="274">
                  <c:v>45436</c:v>
                </c:pt>
                <c:pt idx="275">
                  <c:v>45435</c:v>
                </c:pt>
                <c:pt idx="276">
                  <c:v>45434</c:v>
                </c:pt>
                <c:pt idx="277">
                  <c:v>45433</c:v>
                </c:pt>
                <c:pt idx="278">
                  <c:v>45432</c:v>
                </c:pt>
                <c:pt idx="279">
                  <c:v>45429</c:v>
                </c:pt>
                <c:pt idx="280">
                  <c:v>45428</c:v>
                </c:pt>
                <c:pt idx="281">
                  <c:v>45427</c:v>
                </c:pt>
                <c:pt idx="282">
                  <c:v>45426</c:v>
                </c:pt>
                <c:pt idx="283">
                  <c:v>45425</c:v>
                </c:pt>
                <c:pt idx="284">
                  <c:v>45422</c:v>
                </c:pt>
                <c:pt idx="285">
                  <c:v>45421</c:v>
                </c:pt>
                <c:pt idx="286">
                  <c:v>45420</c:v>
                </c:pt>
                <c:pt idx="287">
                  <c:v>45419</c:v>
                </c:pt>
                <c:pt idx="288">
                  <c:v>45418</c:v>
                </c:pt>
                <c:pt idx="289">
                  <c:v>45415</c:v>
                </c:pt>
                <c:pt idx="290">
                  <c:v>45414</c:v>
                </c:pt>
                <c:pt idx="291">
                  <c:v>45413</c:v>
                </c:pt>
                <c:pt idx="292">
                  <c:v>45412</c:v>
                </c:pt>
                <c:pt idx="293">
                  <c:v>45411</c:v>
                </c:pt>
                <c:pt idx="294">
                  <c:v>45408</c:v>
                </c:pt>
                <c:pt idx="295">
                  <c:v>45407</c:v>
                </c:pt>
                <c:pt idx="296">
                  <c:v>45406</c:v>
                </c:pt>
                <c:pt idx="297">
                  <c:v>45405</c:v>
                </c:pt>
                <c:pt idx="298">
                  <c:v>45404</c:v>
                </c:pt>
                <c:pt idx="299">
                  <c:v>45401</c:v>
                </c:pt>
                <c:pt idx="300">
                  <c:v>45400</c:v>
                </c:pt>
                <c:pt idx="301">
                  <c:v>45399</c:v>
                </c:pt>
                <c:pt idx="302">
                  <c:v>45398</c:v>
                </c:pt>
                <c:pt idx="303">
                  <c:v>45397</c:v>
                </c:pt>
                <c:pt idx="304">
                  <c:v>45394</c:v>
                </c:pt>
                <c:pt idx="305">
                  <c:v>45393</c:v>
                </c:pt>
                <c:pt idx="306">
                  <c:v>45392</c:v>
                </c:pt>
                <c:pt idx="307">
                  <c:v>45391</c:v>
                </c:pt>
                <c:pt idx="308">
                  <c:v>45390</c:v>
                </c:pt>
                <c:pt idx="309">
                  <c:v>45387</c:v>
                </c:pt>
                <c:pt idx="310">
                  <c:v>45386</c:v>
                </c:pt>
                <c:pt idx="311">
                  <c:v>45385</c:v>
                </c:pt>
                <c:pt idx="312">
                  <c:v>45384</c:v>
                </c:pt>
                <c:pt idx="313">
                  <c:v>45383</c:v>
                </c:pt>
                <c:pt idx="314">
                  <c:v>45380</c:v>
                </c:pt>
                <c:pt idx="315">
                  <c:v>45379</c:v>
                </c:pt>
                <c:pt idx="316">
                  <c:v>45378</c:v>
                </c:pt>
                <c:pt idx="317">
                  <c:v>45377</c:v>
                </c:pt>
                <c:pt idx="318">
                  <c:v>45376</c:v>
                </c:pt>
                <c:pt idx="319">
                  <c:v>45373</c:v>
                </c:pt>
                <c:pt idx="320">
                  <c:v>45372</c:v>
                </c:pt>
                <c:pt idx="321">
                  <c:v>45371</c:v>
                </c:pt>
                <c:pt idx="322">
                  <c:v>45370</c:v>
                </c:pt>
                <c:pt idx="323">
                  <c:v>45369</c:v>
                </c:pt>
                <c:pt idx="324">
                  <c:v>45366</c:v>
                </c:pt>
                <c:pt idx="325">
                  <c:v>45365</c:v>
                </c:pt>
                <c:pt idx="326">
                  <c:v>45364</c:v>
                </c:pt>
                <c:pt idx="327">
                  <c:v>45363</c:v>
                </c:pt>
                <c:pt idx="328">
                  <c:v>45362</c:v>
                </c:pt>
                <c:pt idx="329">
                  <c:v>45359</c:v>
                </c:pt>
                <c:pt idx="330">
                  <c:v>45358</c:v>
                </c:pt>
                <c:pt idx="331">
                  <c:v>45357</c:v>
                </c:pt>
                <c:pt idx="332">
                  <c:v>45356</c:v>
                </c:pt>
                <c:pt idx="333">
                  <c:v>45355</c:v>
                </c:pt>
                <c:pt idx="334">
                  <c:v>45352</c:v>
                </c:pt>
                <c:pt idx="335">
                  <c:v>45351</c:v>
                </c:pt>
                <c:pt idx="336">
                  <c:v>45350</c:v>
                </c:pt>
                <c:pt idx="337">
                  <c:v>45349</c:v>
                </c:pt>
                <c:pt idx="338">
                  <c:v>45348</c:v>
                </c:pt>
                <c:pt idx="339">
                  <c:v>45345</c:v>
                </c:pt>
                <c:pt idx="340">
                  <c:v>45344</c:v>
                </c:pt>
                <c:pt idx="341">
                  <c:v>45343</c:v>
                </c:pt>
                <c:pt idx="342">
                  <c:v>45342</c:v>
                </c:pt>
                <c:pt idx="343">
                  <c:v>45341</c:v>
                </c:pt>
                <c:pt idx="344">
                  <c:v>45338</c:v>
                </c:pt>
                <c:pt idx="345">
                  <c:v>45337</c:v>
                </c:pt>
                <c:pt idx="346">
                  <c:v>45336</c:v>
                </c:pt>
                <c:pt idx="347">
                  <c:v>45335</c:v>
                </c:pt>
                <c:pt idx="348">
                  <c:v>45334</c:v>
                </c:pt>
                <c:pt idx="349">
                  <c:v>45331</c:v>
                </c:pt>
                <c:pt idx="350">
                  <c:v>45330</c:v>
                </c:pt>
                <c:pt idx="351">
                  <c:v>45329</c:v>
                </c:pt>
                <c:pt idx="352">
                  <c:v>45328</c:v>
                </c:pt>
                <c:pt idx="353">
                  <c:v>45327</c:v>
                </c:pt>
                <c:pt idx="354">
                  <c:v>45324</c:v>
                </c:pt>
                <c:pt idx="355">
                  <c:v>45323</c:v>
                </c:pt>
                <c:pt idx="356">
                  <c:v>45322</c:v>
                </c:pt>
                <c:pt idx="357">
                  <c:v>45321</c:v>
                </c:pt>
                <c:pt idx="358">
                  <c:v>45320</c:v>
                </c:pt>
                <c:pt idx="359">
                  <c:v>45317</c:v>
                </c:pt>
                <c:pt idx="360">
                  <c:v>45316</c:v>
                </c:pt>
                <c:pt idx="361">
                  <c:v>45315</c:v>
                </c:pt>
                <c:pt idx="362">
                  <c:v>45314</c:v>
                </c:pt>
                <c:pt idx="363">
                  <c:v>45313</c:v>
                </c:pt>
                <c:pt idx="364">
                  <c:v>45310</c:v>
                </c:pt>
                <c:pt idx="365">
                  <c:v>45309</c:v>
                </c:pt>
                <c:pt idx="366">
                  <c:v>45308</c:v>
                </c:pt>
                <c:pt idx="367">
                  <c:v>45307</c:v>
                </c:pt>
                <c:pt idx="368">
                  <c:v>45306</c:v>
                </c:pt>
                <c:pt idx="369">
                  <c:v>45303</c:v>
                </c:pt>
                <c:pt idx="370">
                  <c:v>45302</c:v>
                </c:pt>
                <c:pt idx="371">
                  <c:v>45301</c:v>
                </c:pt>
                <c:pt idx="372">
                  <c:v>45300</c:v>
                </c:pt>
                <c:pt idx="373">
                  <c:v>45299</c:v>
                </c:pt>
                <c:pt idx="374">
                  <c:v>45296</c:v>
                </c:pt>
                <c:pt idx="375">
                  <c:v>45295</c:v>
                </c:pt>
                <c:pt idx="376">
                  <c:v>45294</c:v>
                </c:pt>
                <c:pt idx="377">
                  <c:v>45293</c:v>
                </c:pt>
                <c:pt idx="378">
                  <c:v>45292</c:v>
                </c:pt>
                <c:pt idx="379">
                  <c:v>45289</c:v>
                </c:pt>
                <c:pt idx="380">
                  <c:v>45288</c:v>
                </c:pt>
                <c:pt idx="381">
                  <c:v>45287</c:v>
                </c:pt>
                <c:pt idx="382">
                  <c:v>45286</c:v>
                </c:pt>
                <c:pt idx="383">
                  <c:v>45285</c:v>
                </c:pt>
                <c:pt idx="384">
                  <c:v>45282</c:v>
                </c:pt>
                <c:pt idx="385">
                  <c:v>45281</c:v>
                </c:pt>
                <c:pt idx="386">
                  <c:v>45280</c:v>
                </c:pt>
                <c:pt idx="387">
                  <c:v>45279</c:v>
                </c:pt>
                <c:pt idx="388">
                  <c:v>45278</c:v>
                </c:pt>
                <c:pt idx="389">
                  <c:v>45275</c:v>
                </c:pt>
                <c:pt idx="390">
                  <c:v>45274</c:v>
                </c:pt>
                <c:pt idx="391">
                  <c:v>45273</c:v>
                </c:pt>
                <c:pt idx="392">
                  <c:v>45272</c:v>
                </c:pt>
                <c:pt idx="393">
                  <c:v>45271</c:v>
                </c:pt>
                <c:pt idx="394">
                  <c:v>45268</c:v>
                </c:pt>
                <c:pt idx="395">
                  <c:v>45267</c:v>
                </c:pt>
                <c:pt idx="396">
                  <c:v>45266</c:v>
                </c:pt>
                <c:pt idx="397">
                  <c:v>45265</c:v>
                </c:pt>
                <c:pt idx="398">
                  <c:v>45264</c:v>
                </c:pt>
                <c:pt idx="399">
                  <c:v>45261</c:v>
                </c:pt>
                <c:pt idx="400">
                  <c:v>45260</c:v>
                </c:pt>
                <c:pt idx="401">
                  <c:v>45259</c:v>
                </c:pt>
                <c:pt idx="402">
                  <c:v>45258</c:v>
                </c:pt>
                <c:pt idx="403">
                  <c:v>45257</c:v>
                </c:pt>
                <c:pt idx="404">
                  <c:v>45254</c:v>
                </c:pt>
                <c:pt idx="405">
                  <c:v>45253</c:v>
                </c:pt>
                <c:pt idx="406">
                  <c:v>45252</c:v>
                </c:pt>
                <c:pt idx="407">
                  <c:v>45251</c:v>
                </c:pt>
                <c:pt idx="408">
                  <c:v>45250</c:v>
                </c:pt>
                <c:pt idx="409">
                  <c:v>45247</c:v>
                </c:pt>
                <c:pt idx="410">
                  <c:v>45246</c:v>
                </c:pt>
                <c:pt idx="411">
                  <c:v>45245</c:v>
                </c:pt>
                <c:pt idx="412">
                  <c:v>45244</c:v>
                </c:pt>
                <c:pt idx="413">
                  <c:v>45243</c:v>
                </c:pt>
                <c:pt idx="414">
                  <c:v>45240</c:v>
                </c:pt>
                <c:pt idx="415">
                  <c:v>45239</c:v>
                </c:pt>
                <c:pt idx="416">
                  <c:v>45238</c:v>
                </c:pt>
                <c:pt idx="417">
                  <c:v>45237</c:v>
                </c:pt>
                <c:pt idx="418">
                  <c:v>45236</c:v>
                </c:pt>
                <c:pt idx="419">
                  <c:v>45233</c:v>
                </c:pt>
                <c:pt idx="420">
                  <c:v>45232</c:v>
                </c:pt>
                <c:pt idx="421">
                  <c:v>45231</c:v>
                </c:pt>
                <c:pt idx="422">
                  <c:v>45230</c:v>
                </c:pt>
                <c:pt idx="423">
                  <c:v>45229</c:v>
                </c:pt>
                <c:pt idx="424">
                  <c:v>45226</c:v>
                </c:pt>
                <c:pt idx="425">
                  <c:v>45225</c:v>
                </c:pt>
                <c:pt idx="426">
                  <c:v>45224</c:v>
                </c:pt>
                <c:pt idx="427">
                  <c:v>45223</c:v>
                </c:pt>
                <c:pt idx="428">
                  <c:v>45222</c:v>
                </c:pt>
                <c:pt idx="429">
                  <c:v>45219</c:v>
                </c:pt>
                <c:pt idx="430">
                  <c:v>45218</c:v>
                </c:pt>
                <c:pt idx="431">
                  <c:v>45217</c:v>
                </c:pt>
                <c:pt idx="432">
                  <c:v>45216</c:v>
                </c:pt>
                <c:pt idx="433">
                  <c:v>45215</c:v>
                </c:pt>
                <c:pt idx="434">
                  <c:v>45212</c:v>
                </c:pt>
                <c:pt idx="435">
                  <c:v>45211</c:v>
                </c:pt>
                <c:pt idx="436">
                  <c:v>45210</c:v>
                </c:pt>
                <c:pt idx="437">
                  <c:v>45209</c:v>
                </c:pt>
                <c:pt idx="438">
                  <c:v>45208</c:v>
                </c:pt>
                <c:pt idx="439">
                  <c:v>45205</c:v>
                </c:pt>
                <c:pt idx="440">
                  <c:v>45204</c:v>
                </c:pt>
                <c:pt idx="441">
                  <c:v>45203</c:v>
                </c:pt>
                <c:pt idx="442">
                  <c:v>45202</c:v>
                </c:pt>
                <c:pt idx="443">
                  <c:v>45201</c:v>
                </c:pt>
                <c:pt idx="444">
                  <c:v>45198</c:v>
                </c:pt>
                <c:pt idx="445">
                  <c:v>45197</c:v>
                </c:pt>
                <c:pt idx="446">
                  <c:v>45196</c:v>
                </c:pt>
                <c:pt idx="447">
                  <c:v>45195</c:v>
                </c:pt>
                <c:pt idx="448">
                  <c:v>45194</c:v>
                </c:pt>
                <c:pt idx="449">
                  <c:v>45191</c:v>
                </c:pt>
                <c:pt idx="450">
                  <c:v>45190</c:v>
                </c:pt>
                <c:pt idx="451">
                  <c:v>45189</c:v>
                </c:pt>
                <c:pt idx="452">
                  <c:v>45188</c:v>
                </c:pt>
                <c:pt idx="453">
                  <c:v>45187</c:v>
                </c:pt>
                <c:pt idx="454">
                  <c:v>45184</c:v>
                </c:pt>
                <c:pt idx="455">
                  <c:v>45183</c:v>
                </c:pt>
                <c:pt idx="456">
                  <c:v>45182</c:v>
                </c:pt>
                <c:pt idx="457">
                  <c:v>45181</c:v>
                </c:pt>
                <c:pt idx="458">
                  <c:v>45180</c:v>
                </c:pt>
                <c:pt idx="459">
                  <c:v>45177</c:v>
                </c:pt>
                <c:pt idx="460">
                  <c:v>45176</c:v>
                </c:pt>
                <c:pt idx="461">
                  <c:v>45175</c:v>
                </c:pt>
                <c:pt idx="462">
                  <c:v>45174</c:v>
                </c:pt>
                <c:pt idx="463">
                  <c:v>45173</c:v>
                </c:pt>
                <c:pt idx="464">
                  <c:v>45170</c:v>
                </c:pt>
                <c:pt idx="465">
                  <c:v>45169</c:v>
                </c:pt>
                <c:pt idx="466">
                  <c:v>45168</c:v>
                </c:pt>
                <c:pt idx="467">
                  <c:v>45167</c:v>
                </c:pt>
                <c:pt idx="468">
                  <c:v>45166</c:v>
                </c:pt>
                <c:pt idx="469">
                  <c:v>45163</c:v>
                </c:pt>
                <c:pt idx="470">
                  <c:v>45162</c:v>
                </c:pt>
                <c:pt idx="471">
                  <c:v>45161</c:v>
                </c:pt>
                <c:pt idx="472">
                  <c:v>45160</c:v>
                </c:pt>
                <c:pt idx="473">
                  <c:v>45159</c:v>
                </c:pt>
                <c:pt idx="474">
                  <c:v>45156</c:v>
                </c:pt>
                <c:pt idx="475">
                  <c:v>45155</c:v>
                </c:pt>
                <c:pt idx="476">
                  <c:v>45154</c:v>
                </c:pt>
                <c:pt idx="477">
                  <c:v>45153</c:v>
                </c:pt>
                <c:pt idx="478">
                  <c:v>45152</c:v>
                </c:pt>
                <c:pt idx="479">
                  <c:v>45149</c:v>
                </c:pt>
                <c:pt idx="480">
                  <c:v>45148</c:v>
                </c:pt>
                <c:pt idx="481">
                  <c:v>45147</c:v>
                </c:pt>
                <c:pt idx="482">
                  <c:v>45146</c:v>
                </c:pt>
                <c:pt idx="483">
                  <c:v>45145</c:v>
                </c:pt>
                <c:pt idx="484">
                  <c:v>45142</c:v>
                </c:pt>
                <c:pt idx="485">
                  <c:v>45141</c:v>
                </c:pt>
                <c:pt idx="486">
                  <c:v>45140</c:v>
                </c:pt>
                <c:pt idx="487">
                  <c:v>45139</c:v>
                </c:pt>
                <c:pt idx="488">
                  <c:v>45138</c:v>
                </c:pt>
                <c:pt idx="489">
                  <c:v>45135</c:v>
                </c:pt>
                <c:pt idx="490">
                  <c:v>45134</c:v>
                </c:pt>
                <c:pt idx="491">
                  <c:v>45133</c:v>
                </c:pt>
                <c:pt idx="492">
                  <c:v>45132</c:v>
                </c:pt>
                <c:pt idx="493">
                  <c:v>45131</c:v>
                </c:pt>
                <c:pt idx="494">
                  <c:v>45128</c:v>
                </c:pt>
                <c:pt idx="495">
                  <c:v>45127</c:v>
                </c:pt>
                <c:pt idx="496">
                  <c:v>45126</c:v>
                </c:pt>
                <c:pt idx="497">
                  <c:v>45125</c:v>
                </c:pt>
                <c:pt idx="498">
                  <c:v>45124</c:v>
                </c:pt>
                <c:pt idx="499">
                  <c:v>45121</c:v>
                </c:pt>
                <c:pt idx="500">
                  <c:v>45120</c:v>
                </c:pt>
                <c:pt idx="501">
                  <c:v>45119</c:v>
                </c:pt>
                <c:pt idx="502">
                  <c:v>45118</c:v>
                </c:pt>
                <c:pt idx="503">
                  <c:v>45117</c:v>
                </c:pt>
                <c:pt idx="504">
                  <c:v>45114</c:v>
                </c:pt>
                <c:pt idx="505">
                  <c:v>45113</c:v>
                </c:pt>
                <c:pt idx="506">
                  <c:v>45112</c:v>
                </c:pt>
                <c:pt idx="507">
                  <c:v>45111</c:v>
                </c:pt>
                <c:pt idx="508">
                  <c:v>45110</c:v>
                </c:pt>
                <c:pt idx="509">
                  <c:v>45107</c:v>
                </c:pt>
                <c:pt idx="510">
                  <c:v>45106</c:v>
                </c:pt>
                <c:pt idx="511">
                  <c:v>45105</c:v>
                </c:pt>
                <c:pt idx="512">
                  <c:v>45104</c:v>
                </c:pt>
                <c:pt idx="513">
                  <c:v>45103</c:v>
                </c:pt>
                <c:pt idx="514">
                  <c:v>45100</c:v>
                </c:pt>
                <c:pt idx="515">
                  <c:v>45099</c:v>
                </c:pt>
                <c:pt idx="516">
                  <c:v>45098</c:v>
                </c:pt>
                <c:pt idx="517">
                  <c:v>45097</c:v>
                </c:pt>
                <c:pt idx="518">
                  <c:v>45096</c:v>
                </c:pt>
                <c:pt idx="519">
                  <c:v>45093</c:v>
                </c:pt>
                <c:pt idx="520">
                  <c:v>45092</c:v>
                </c:pt>
                <c:pt idx="521">
                  <c:v>45091</c:v>
                </c:pt>
                <c:pt idx="522">
                  <c:v>45090</c:v>
                </c:pt>
                <c:pt idx="523">
                  <c:v>45089</c:v>
                </c:pt>
                <c:pt idx="524">
                  <c:v>45086</c:v>
                </c:pt>
                <c:pt idx="525">
                  <c:v>45085</c:v>
                </c:pt>
                <c:pt idx="526">
                  <c:v>45084</c:v>
                </c:pt>
                <c:pt idx="527">
                  <c:v>45083</c:v>
                </c:pt>
                <c:pt idx="528">
                  <c:v>45082</c:v>
                </c:pt>
                <c:pt idx="529">
                  <c:v>45079</c:v>
                </c:pt>
                <c:pt idx="530">
                  <c:v>45078</c:v>
                </c:pt>
                <c:pt idx="531">
                  <c:v>45077</c:v>
                </c:pt>
                <c:pt idx="532">
                  <c:v>45076</c:v>
                </c:pt>
                <c:pt idx="533">
                  <c:v>45075</c:v>
                </c:pt>
                <c:pt idx="534">
                  <c:v>45072</c:v>
                </c:pt>
                <c:pt idx="535">
                  <c:v>45071</c:v>
                </c:pt>
                <c:pt idx="536">
                  <c:v>45070</c:v>
                </c:pt>
                <c:pt idx="537">
                  <c:v>45069</c:v>
                </c:pt>
                <c:pt idx="538">
                  <c:v>45068</c:v>
                </c:pt>
                <c:pt idx="539">
                  <c:v>45065</c:v>
                </c:pt>
                <c:pt idx="540">
                  <c:v>45064</c:v>
                </c:pt>
                <c:pt idx="541">
                  <c:v>45063</c:v>
                </c:pt>
                <c:pt idx="542">
                  <c:v>45062</c:v>
                </c:pt>
                <c:pt idx="543">
                  <c:v>45061</c:v>
                </c:pt>
                <c:pt idx="544">
                  <c:v>45058</c:v>
                </c:pt>
                <c:pt idx="545">
                  <c:v>45057</c:v>
                </c:pt>
                <c:pt idx="546">
                  <c:v>45056</c:v>
                </c:pt>
                <c:pt idx="547">
                  <c:v>45055</c:v>
                </c:pt>
                <c:pt idx="548">
                  <c:v>45054</c:v>
                </c:pt>
                <c:pt idx="549">
                  <c:v>45051</c:v>
                </c:pt>
                <c:pt idx="550">
                  <c:v>45050</c:v>
                </c:pt>
                <c:pt idx="551">
                  <c:v>45049</c:v>
                </c:pt>
                <c:pt idx="552">
                  <c:v>45048</c:v>
                </c:pt>
                <c:pt idx="553">
                  <c:v>45047</c:v>
                </c:pt>
                <c:pt idx="554">
                  <c:v>45044</c:v>
                </c:pt>
                <c:pt idx="555">
                  <c:v>45043</c:v>
                </c:pt>
                <c:pt idx="556">
                  <c:v>45042</c:v>
                </c:pt>
                <c:pt idx="557">
                  <c:v>45041</c:v>
                </c:pt>
                <c:pt idx="558">
                  <c:v>45040</c:v>
                </c:pt>
                <c:pt idx="559">
                  <c:v>45037</c:v>
                </c:pt>
                <c:pt idx="560">
                  <c:v>45036</c:v>
                </c:pt>
                <c:pt idx="561">
                  <c:v>45035</c:v>
                </c:pt>
                <c:pt idx="562">
                  <c:v>45034</c:v>
                </c:pt>
                <c:pt idx="563">
                  <c:v>45033</c:v>
                </c:pt>
                <c:pt idx="564">
                  <c:v>45030</c:v>
                </c:pt>
                <c:pt idx="565">
                  <c:v>45029</c:v>
                </c:pt>
                <c:pt idx="566">
                  <c:v>45028</c:v>
                </c:pt>
                <c:pt idx="567">
                  <c:v>45027</c:v>
                </c:pt>
                <c:pt idx="568">
                  <c:v>45026</c:v>
                </c:pt>
                <c:pt idx="569">
                  <c:v>45023</c:v>
                </c:pt>
                <c:pt idx="570">
                  <c:v>45022</c:v>
                </c:pt>
                <c:pt idx="571">
                  <c:v>45021</c:v>
                </c:pt>
                <c:pt idx="572">
                  <c:v>45020</c:v>
                </c:pt>
                <c:pt idx="573">
                  <c:v>45019</c:v>
                </c:pt>
                <c:pt idx="574">
                  <c:v>45016</c:v>
                </c:pt>
                <c:pt idx="575">
                  <c:v>45015</c:v>
                </c:pt>
                <c:pt idx="576">
                  <c:v>45014</c:v>
                </c:pt>
                <c:pt idx="577">
                  <c:v>45013</c:v>
                </c:pt>
                <c:pt idx="578">
                  <c:v>45012</c:v>
                </c:pt>
                <c:pt idx="579">
                  <c:v>45009</c:v>
                </c:pt>
                <c:pt idx="580">
                  <c:v>45008</c:v>
                </c:pt>
                <c:pt idx="581">
                  <c:v>45007</c:v>
                </c:pt>
                <c:pt idx="582">
                  <c:v>45006</c:v>
                </c:pt>
                <c:pt idx="583">
                  <c:v>45005</c:v>
                </c:pt>
                <c:pt idx="584">
                  <c:v>45002</c:v>
                </c:pt>
                <c:pt idx="585">
                  <c:v>45001</c:v>
                </c:pt>
                <c:pt idx="586">
                  <c:v>45000</c:v>
                </c:pt>
                <c:pt idx="587">
                  <c:v>44999</c:v>
                </c:pt>
                <c:pt idx="588">
                  <c:v>44998</c:v>
                </c:pt>
                <c:pt idx="589">
                  <c:v>44995</c:v>
                </c:pt>
                <c:pt idx="590">
                  <c:v>44994</c:v>
                </c:pt>
                <c:pt idx="591">
                  <c:v>44993</c:v>
                </c:pt>
                <c:pt idx="592">
                  <c:v>44992</c:v>
                </c:pt>
                <c:pt idx="593">
                  <c:v>44991</c:v>
                </c:pt>
                <c:pt idx="594">
                  <c:v>44988</c:v>
                </c:pt>
                <c:pt idx="595">
                  <c:v>44987</c:v>
                </c:pt>
                <c:pt idx="596">
                  <c:v>44986</c:v>
                </c:pt>
                <c:pt idx="597">
                  <c:v>44985</c:v>
                </c:pt>
                <c:pt idx="598">
                  <c:v>44984</c:v>
                </c:pt>
                <c:pt idx="599">
                  <c:v>44981</c:v>
                </c:pt>
                <c:pt idx="600">
                  <c:v>44980</c:v>
                </c:pt>
                <c:pt idx="601">
                  <c:v>44979</c:v>
                </c:pt>
                <c:pt idx="602">
                  <c:v>44978</c:v>
                </c:pt>
                <c:pt idx="603">
                  <c:v>44977</c:v>
                </c:pt>
                <c:pt idx="604">
                  <c:v>44974</c:v>
                </c:pt>
                <c:pt idx="605">
                  <c:v>44973</c:v>
                </c:pt>
                <c:pt idx="606">
                  <c:v>44972</c:v>
                </c:pt>
                <c:pt idx="607">
                  <c:v>44971</c:v>
                </c:pt>
                <c:pt idx="608">
                  <c:v>44970</c:v>
                </c:pt>
                <c:pt idx="609">
                  <c:v>44967</c:v>
                </c:pt>
                <c:pt idx="610">
                  <c:v>44966</c:v>
                </c:pt>
                <c:pt idx="611">
                  <c:v>44965</c:v>
                </c:pt>
                <c:pt idx="612">
                  <c:v>44964</c:v>
                </c:pt>
                <c:pt idx="613">
                  <c:v>44963</c:v>
                </c:pt>
                <c:pt idx="614">
                  <c:v>44960</c:v>
                </c:pt>
                <c:pt idx="615">
                  <c:v>44959</c:v>
                </c:pt>
                <c:pt idx="616">
                  <c:v>44958</c:v>
                </c:pt>
                <c:pt idx="617">
                  <c:v>44957</c:v>
                </c:pt>
                <c:pt idx="618">
                  <c:v>44956</c:v>
                </c:pt>
                <c:pt idx="619">
                  <c:v>44953</c:v>
                </c:pt>
                <c:pt idx="620">
                  <c:v>44952</c:v>
                </c:pt>
                <c:pt idx="621">
                  <c:v>44951</c:v>
                </c:pt>
                <c:pt idx="622">
                  <c:v>44950</c:v>
                </c:pt>
                <c:pt idx="623">
                  <c:v>44949</c:v>
                </c:pt>
                <c:pt idx="624">
                  <c:v>44946</c:v>
                </c:pt>
                <c:pt idx="625">
                  <c:v>44945</c:v>
                </c:pt>
                <c:pt idx="626">
                  <c:v>44944</c:v>
                </c:pt>
                <c:pt idx="627">
                  <c:v>44943</c:v>
                </c:pt>
                <c:pt idx="628">
                  <c:v>44942</c:v>
                </c:pt>
                <c:pt idx="629">
                  <c:v>44939</c:v>
                </c:pt>
                <c:pt idx="630">
                  <c:v>44938</c:v>
                </c:pt>
                <c:pt idx="631">
                  <c:v>44937</c:v>
                </c:pt>
                <c:pt idx="632">
                  <c:v>44936</c:v>
                </c:pt>
                <c:pt idx="633">
                  <c:v>44935</c:v>
                </c:pt>
                <c:pt idx="634">
                  <c:v>44932</c:v>
                </c:pt>
                <c:pt idx="635">
                  <c:v>44931</c:v>
                </c:pt>
                <c:pt idx="636">
                  <c:v>44930</c:v>
                </c:pt>
                <c:pt idx="637">
                  <c:v>44929</c:v>
                </c:pt>
                <c:pt idx="638">
                  <c:v>44928</c:v>
                </c:pt>
                <c:pt idx="639">
                  <c:v>44925</c:v>
                </c:pt>
                <c:pt idx="640">
                  <c:v>44924</c:v>
                </c:pt>
                <c:pt idx="641">
                  <c:v>44923</c:v>
                </c:pt>
                <c:pt idx="642">
                  <c:v>44922</c:v>
                </c:pt>
                <c:pt idx="643">
                  <c:v>44921</c:v>
                </c:pt>
                <c:pt idx="644">
                  <c:v>44918</c:v>
                </c:pt>
                <c:pt idx="645">
                  <c:v>44917</c:v>
                </c:pt>
                <c:pt idx="646">
                  <c:v>44916</c:v>
                </c:pt>
                <c:pt idx="647">
                  <c:v>44915</c:v>
                </c:pt>
                <c:pt idx="648">
                  <c:v>44914</c:v>
                </c:pt>
                <c:pt idx="649">
                  <c:v>44911</c:v>
                </c:pt>
                <c:pt idx="650">
                  <c:v>44910</c:v>
                </c:pt>
                <c:pt idx="651">
                  <c:v>44909</c:v>
                </c:pt>
                <c:pt idx="652">
                  <c:v>44908</c:v>
                </c:pt>
                <c:pt idx="653">
                  <c:v>44907</c:v>
                </c:pt>
                <c:pt idx="654">
                  <c:v>44904</c:v>
                </c:pt>
                <c:pt idx="655">
                  <c:v>44903</c:v>
                </c:pt>
                <c:pt idx="656">
                  <c:v>44902</c:v>
                </c:pt>
                <c:pt idx="657">
                  <c:v>44901</c:v>
                </c:pt>
                <c:pt idx="658">
                  <c:v>44900</c:v>
                </c:pt>
                <c:pt idx="659">
                  <c:v>44897</c:v>
                </c:pt>
                <c:pt idx="660">
                  <c:v>44896</c:v>
                </c:pt>
                <c:pt idx="661">
                  <c:v>44895</c:v>
                </c:pt>
                <c:pt idx="662">
                  <c:v>44894</c:v>
                </c:pt>
                <c:pt idx="663">
                  <c:v>44893</c:v>
                </c:pt>
                <c:pt idx="664">
                  <c:v>44890</c:v>
                </c:pt>
                <c:pt idx="665">
                  <c:v>44889</c:v>
                </c:pt>
                <c:pt idx="666">
                  <c:v>44888</c:v>
                </c:pt>
                <c:pt idx="667">
                  <c:v>44887</c:v>
                </c:pt>
                <c:pt idx="668">
                  <c:v>44886</c:v>
                </c:pt>
                <c:pt idx="669">
                  <c:v>44883</c:v>
                </c:pt>
                <c:pt idx="670">
                  <c:v>44882</c:v>
                </c:pt>
                <c:pt idx="671">
                  <c:v>44881</c:v>
                </c:pt>
                <c:pt idx="672">
                  <c:v>44880</c:v>
                </c:pt>
                <c:pt idx="673">
                  <c:v>44879</c:v>
                </c:pt>
                <c:pt idx="674">
                  <c:v>44876</c:v>
                </c:pt>
                <c:pt idx="675">
                  <c:v>44875</c:v>
                </c:pt>
                <c:pt idx="676">
                  <c:v>44874</c:v>
                </c:pt>
                <c:pt idx="677">
                  <c:v>44873</c:v>
                </c:pt>
                <c:pt idx="678">
                  <c:v>44872</c:v>
                </c:pt>
                <c:pt idx="679">
                  <c:v>44869</c:v>
                </c:pt>
                <c:pt idx="680">
                  <c:v>44868</c:v>
                </c:pt>
                <c:pt idx="681">
                  <c:v>44867</c:v>
                </c:pt>
                <c:pt idx="682">
                  <c:v>44866</c:v>
                </c:pt>
                <c:pt idx="683">
                  <c:v>44865</c:v>
                </c:pt>
                <c:pt idx="684">
                  <c:v>44862</c:v>
                </c:pt>
                <c:pt idx="685">
                  <c:v>44861</c:v>
                </c:pt>
                <c:pt idx="686">
                  <c:v>44860</c:v>
                </c:pt>
                <c:pt idx="687">
                  <c:v>44859</c:v>
                </c:pt>
                <c:pt idx="688">
                  <c:v>44858</c:v>
                </c:pt>
                <c:pt idx="689">
                  <c:v>44855</c:v>
                </c:pt>
                <c:pt idx="690">
                  <c:v>44854</c:v>
                </c:pt>
                <c:pt idx="691">
                  <c:v>44853</c:v>
                </c:pt>
                <c:pt idx="692">
                  <c:v>44852</c:v>
                </c:pt>
                <c:pt idx="693">
                  <c:v>44851</c:v>
                </c:pt>
                <c:pt idx="694">
                  <c:v>44848</c:v>
                </c:pt>
                <c:pt idx="695">
                  <c:v>44847</c:v>
                </c:pt>
                <c:pt idx="696">
                  <c:v>44846</c:v>
                </c:pt>
                <c:pt idx="697">
                  <c:v>44845</c:v>
                </c:pt>
                <c:pt idx="698">
                  <c:v>44844</c:v>
                </c:pt>
                <c:pt idx="699">
                  <c:v>44841</c:v>
                </c:pt>
                <c:pt idx="700">
                  <c:v>44840</c:v>
                </c:pt>
                <c:pt idx="701">
                  <c:v>44839</c:v>
                </c:pt>
                <c:pt idx="702">
                  <c:v>44838</c:v>
                </c:pt>
                <c:pt idx="703">
                  <c:v>44837</c:v>
                </c:pt>
                <c:pt idx="704">
                  <c:v>44834</c:v>
                </c:pt>
                <c:pt idx="705">
                  <c:v>44833</c:v>
                </c:pt>
                <c:pt idx="706">
                  <c:v>44832</c:v>
                </c:pt>
                <c:pt idx="707">
                  <c:v>44831</c:v>
                </c:pt>
                <c:pt idx="708">
                  <c:v>44830</c:v>
                </c:pt>
                <c:pt idx="709">
                  <c:v>44827</c:v>
                </c:pt>
                <c:pt idx="710">
                  <c:v>44826</c:v>
                </c:pt>
                <c:pt idx="711">
                  <c:v>44825</c:v>
                </c:pt>
                <c:pt idx="712">
                  <c:v>44824</c:v>
                </c:pt>
                <c:pt idx="713">
                  <c:v>44823</c:v>
                </c:pt>
                <c:pt idx="714">
                  <c:v>44820</c:v>
                </c:pt>
                <c:pt idx="715">
                  <c:v>44819</c:v>
                </c:pt>
                <c:pt idx="716">
                  <c:v>44818</c:v>
                </c:pt>
                <c:pt idx="717">
                  <c:v>44817</c:v>
                </c:pt>
                <c:pt idx="718">
                  <c:v>44816</c:v>
                </c:pt>
                <c:pt idx="719">
                  <c:v>44813</c:v>
                </c:pt>
                <c:pt idx="720">
                  <c:v>44812</c:v>
                </c:pt>
                <c:pt idx="721">
                  <c:v>44811</c:v>
                </c:pt>
                <c:pt idx="722">
                  <c:v>44810</c:v>
                </c:pt>
                <c:pt idx="723">
                  <c:v>44809</c:v>
                </c:pt>
                <c:pt idx="724">
                  <c:v>44806</c:v>
                </c:pt>
                <c:pt idx="725">
                  <c:v>44805</c:v>
                </c:pt>
                <c:pt idx="726">
                  <c:v>44804</c:v>
                </c:pt>
                <c:pt idx="727">
                  <c:v>44803</c:v>
                </c:pt>
                <c:pt idx="728">
                  <c:v>44802</c:v>
                </c:pt>
                <c:pt idx="729">
                  <c:v>44799</c:v>
                </c:pt>
                <c:pt idx="730">
                  <c:v>44798</c:v>
                </c:pt>
                <c:pt idx="731">
                  <c:v>44797</c:v>
                </c:pt>
                <c:pt idx="732">
                  <c:v>44796</c:v>
                </c:pt>
                <c:pt idx="733">
                  <c:v>44795</c:v>
                </c:pt>
                <c:pt idx="734">
                  <c:v>44792</c:v>
                </c:pt>
                <c:pt idx="735">
                  <c:v>44791</c:v>
                </c:pt>
                <c:pt idx="736">
                  <c:v>44790</c:v>
                </c:pt>
                <c:pt idx="737">
                  <c:v>44789</c:v>
                </c:pt>
                <c:pt idx="738">
                  <c:v>44788</c:v>
                </c:pt>
                <c:pt idx="739">
                  <c:v>44785</c:v>
                </c:pt>
                <c:pt idx="740">
                  <c:v>44784</c:v>
                </c:pt>
                <c:pt idx="741">
                  <c:v>44783</c:v>
                </c:pt>
                <c:pt idx="742">
                  <c:v>44782</c:v>
                </c:pt>
                <c:pt idx="743">
                  <c:v>44781</c:v>
                </c:pt>
                <c:pt idx="744">
                  <c:v>44778</c:v>
                </c:pt>
                <c:pt idx="745">
                  <c:v>44777</c:v>
                </c:pt>
                <c:pt idx="746">
                  <c:v>44776</c:v>
                </c:pt>
                <c:pt idx="747">
                  <c:v>44775</c:v>
                </c:pt>
                <c:pt idx="748">
                  <c:v>44774</c:v>
                </c:pt>
                <c:pt idx="749">
                  <c:v>44771</c:v>
                </c:pt>
                <c:pt idx="750">
                  <c:v>44770</c:v>
                </c:pt>
                <c:pt idx="751">
                  <c:v>44769</c:v>
                </c:pt>
                <c:pt idx="752">
                  <c:v>44768</c:v>
                </c:pt>
                <c:pt idx="753">
                  <c:v>44767</c:v>
                </c:pt>
                <c:pt idx="754">
                  <c:v>44764</c:v>
                </c:pt>
                <c:pt idx="755">
                  <c:v>44763</c:v>
                </c:pt>
                <c:pt idx="756">
                  <c:v>44762</c:v>
                </c:pt>
                <c:pt idx="757">
                  <c:v>44761</c:v>
                </c:pt>
                <c:pt idx="758">
                  <c:v>44760</c:v>
                </c:pt>
                <c:pt idx="759">
                  <c:v>44757</c:v>
                </c:pt>
                <c:pt idx="760">
                  <c:v>44756</c:v>
                </c:pt>
                <c:pt idx="761">
                  <c:v>44755</c:v>
                </c:pt>
                <c:pt idx="762">
                  <c:v>44754</c:v>
                </c:pt>
                <c:pt idx="763">
                  <c:v>44753</c:v>
                </c:pt>
                <c:pt idx="764">
                  <c:v>44750</c:v>
                </c:pt>
                <c:pt idx="765">
                  <c:v>44749</c:v>
                </c:pt>
                <c:pt idx="766">
                  <c:v>44748</c:v>
                </c:pt>
                <c:pt idx="767">
                  <c:v>44747</c:v>
                </c:pt>
                <c:pt idx="768">
                  <c:v>44746</c:v>
                </c:pt>
                <c:pt idx="769">
                  <c:v>44743</c:v>
                </c:pt>
                <c:pt idx="770">
                  <c:v>44742</c:v>
                </c:pt>
                <c:pt idx="771">
                  <c:v>44741</c:v>
                </c:pt>
                <c:pt idx="772">
                  <c:v>44740</c:v>
                </c:pt>
                <c:pt idx="773">
                  <c:v>44739</c:v>
                </c:pt>
                <c:pt idx="774">
                  <c:v>44736</c:v>
                </c:pt>
                <c:pt idx="775">
                  <c:v>44735</c:v>
                </c:pt>
                <c:pt idx="776">
                  <c:v>44734</c:v>
                </c:pt>
                <c:pt idx="777">
                  <c:v>44733</c:v>
                </c:pt>
                <c:pt idx="778">
                  <c:v>44732</c:v>
                </c:pt>
                <c:pt idx="779">
                  <c:v>44729</c:v>
                </c:pt>
                <c:pt idx="780">
                  <c:v>44728</c:v>
                </c:pt>
                <c:pt idx="781">
                  <c:v>44727</c:v>
                </c:pt>
                <c:pt idx="782">
                  <c:v>44726</c:v>
                </c:pt>
                <c:pt idx="783">
                  <c:v>44725</c:v>
                </c:pt>
                <c:pt idx="784">
                  <c:v>44722</c:v>
                </c:pt>
                <c:pt idx="785">
                  <c:v>44721</c:v>
                </c:pt>
                <c:pt idx="786">
                  <c:v>44720</c:v>
                </c:pt>
                <c:pt idx="787">
                  <c:v>44719</c:v>
                </c:pt>
                <c:pt idx="788">
                  <c:v>44718</c:v>
                </c:pt>
                <c:pt idx="789">
                  <c:v>44715</c:v>
                </c:pt>
                <c:pt idx="790">
                  <c:v>44714</c:v>
                </c:pt>
                <c:pt idx="791">
                  <c:v>44713</c:v>
                </c:pt>
                <c:pt idx="792">
                  <c:v>44712</c:v>
                </c:pt>
                <c:pt idx="793">
                  <c:v>44711</c:v>
                </c:pt>
                <c:pt idx="794">
                  <c:v>44708</c:v>
                </c:pt>
                <c:pt idx="795">
                  <c:v>44707</c:v>
                </c:pt>
                <c:pt idx="796">
                  <c:v>44706</c:v>
                </c:pt>
                <c:pt idx="797">
                  <c:v>44705</c:v>
                </c:pt>
                <c:pt idx="798">
                  <c:v>44704</c:v>
                </c:pt>
                <c:pt idx="799">
                  <c:v>44701</c:v>
                </c:pt>
                <c:pt idx="800">
                  <c:v>44700</c:v>
                </c:pt>
                <c:pt idx="801">
                  <c:v>44699</c:v>
                </c:pt>
                <c:pt idx="802">
                  <c:v>44698</c:v>
                </c:pt>
                <c:pt idx="803">
                  <c:v>44697</c:v>
                </c:pt>
                <c:pt idx="804">
                  <c:v>44694</c:v>
                </c:pt>
                <c:pt idx="805">
                  <c:v>44693</c:v>
                </c:pt>
                <c:pt idx="806">
                  <c:v>44692</c:v>
                </c:pt>
                <c:pt idx="807">
                  <c:v>44691</c:v>
                </c:pt>
                <c:pt idx="808">
                  <c:v>44690</c:v>
                </c:pt>
                <c:pt idx="809">
                  <c:v>44687</c:v>
                </c:pt>
                <c:pt idx="810">
                  <c:v>44686</c:v>
                </c:pt>
                <c:pt idx="811">
                  <c:v>44685</c:v>
                </c:pt>
                <c:pt idx="812">
                  <c:v>44684</c:v>
                </c:pt>
                <c:pt idx="813">
                  <c:v>44683</c:v>
                </c:pt>
                <c:pt idx="814">
                  <c:v>44680</c:v>
                </c:pt>
                <c:pt idx="815">
                  <c:v>44679</c:v>
                </c:pt>
                <c:pt idx="816">
                  <c:v>44678</c:v>
                </c:pt>
                <c:pt idx="817">
                  <c:v>44677</c:v>
                </c:pt>
                <c:pt idx="818">
                  <c:v>44676</c:v>
                </c:pt>
                <c:pt idx="819">
                  <c:v>44673</c:v>
                </c:pt>
                <c:pt idx="820">
                  <c:v>44672</c:v>
                </c:pt>
                <c:pt idx="821">
                  <c:v>44671</c:v>
                </c:pt>
                <c:pt idx="822">
                  <c:v>44670</c:v>
                </c:pt>
                <c:pt idx="823">
                  <c:v>44669</c:v>
                </c:pt>
                <c:pt idx="824">
                  <c:v>44666</c:v>
                </c:pt>
                <c:pt idx="825">
                  <c:v>44665</c:v>
                </c:pt>
                <c:pt idx="826">
                  <c:v>44664</c:v>
                </c:pt>
                <c:pt idx="827">
                  <c:v>44663</c:v>
                </c:pt>
                <c:pt idx="828">
                  <c:v>44662</c:v>
                </c:pt>
                <c:pt idx="829">
                  <c:v>44659</c:v>
                </c:pt>
                <c:pt idx="830">
                  <c:v>44658</c:v>
                </c:pt>
                <c:pt idx="831">
                  <c:v>44657</c:v>
                </c:pt>
                <c:pt idx="832">
                  <c:v>44656</c:v>
                </c:pt>
                <c:pt idx="833">
                  <c:v>44655</c:v>
                </c:pt>
                <c:pt idx="834">
                  <c:v>44652</c:v>
                </c:pt>
                <c:pt idx="835">
                  <c:v>44651</c:v>
                </c:pt>
                <c:pt idx="836">
                  <c:v>44650</c:v>
                </c:pt>
                <c:pt idx="837">
                  <c:v>44649</c:v>
                </c:pt>
                <c:pt idx="838">
                  <c:v>44648</c:v>
                </c:pt>
                <c:pt idx="839">
                  <c:v>44645</c:v>
                </c:pt>
                <c:pt idx="840">
                  <c:v>44644</c:v>
                </c:pt>
                <c:pt idx="841">
                  <c:v>44643</c:v>
                </c:pt>
                <c:pt idx="842">
                  <c:v>44642</c:v>
                </c:pt>
                <c:pt idx="843">
                  <c:v>44641</c:v>
                </c:pt>
                <c:pt idx="844">
                  <c:v>44638</c:v>
                </c:pt>
                <c:pt idx="845">
                  <c:v>44637</c:v>
                </c:pt>
                <c:pt idx="846">
                  <c:v>44636</c:v>
                </c:pt>
                <c:pt idx="847">
                  <c:v>44635</c:v>
                </c:pt>
                <c:pt idx="848">
                  <c:v>44634</c:v>
                </c:pt>
                <c:pt idx="849">
                  <c:v>44631</c:v>
                </c:pt>
                <c:pt idx="850">
                  <c:v>44630</c:v>
                </c:pt>
                <c:pt idx="851">
                  <c:v>44629</c:v>
                </c:pt>
                <c:pt idx="852">
                  <c:v>44628</c:v>
                </c:pt>
                <c:pt idx="853">
                  <c:v>44627</c:v>
                </c:pt>
                <c:pt idx="854">
                  <c:v>44624</c:v>
                </c:pt>
                <c:pt idx="855">
                  <c:v>44623</c:v>
                </c:pt>
                <c:pt idx="856">
                  <c:v>44622</c:v>
                </c:pt>
                <c:pt idx="857">
                  <c:v>44621</c:v>
                </c:pt>
                <c:pt idx="858">
                  <c:v>44620</c:v>
                </c:pt>
                <c:pt idx="859">
                  <c:v>44617</c:v>
                </c:pt>
                <c:pt idx="860">
                  <c:v>44616</c:v>
                </c:pt>
                <c:pt idx="861">
                  <c:v>44615</c:v>
                </c:pt>
                <c:pt idx="862">
                  <c:v>44614</c:v>
                </c:pt>
                <c:pt idx="863">
                  <c:v>44613</c:v>
                </c:pt>
                <c:pt idx="864">
                  <c:v>44610</c:v>
                </c:pt>
                <c:pt idx="865">
                  <c:v>44609</c:v>
                </c:pt>
                <c:pt idx="866">
                  <c:v>44608</c:v>
                </c:pt>
                <c:pt idx="867">
                  <c:v>44607</c:v>
                </c:pt>
                <c:pt idx="868">
                  <c:v>44606</c:v>
                </c:pt>
                <c:pt idx="869">
                  <c:v>44603</c:v>
                </c:pt>
                <c:pt idx="870">
                  <c:v>44602</c:v>
                </c:pt>
                <c:pt idx="871">
                  <c:v>44601</c:v>
                </c:pt>
                <c:pt idx="872">
                  <c:v>44600</c:v>
                </c:pt>
                <c:pt idx="873">
                  <c:v>44599</c:v>
                </c:pt>
                <c:pt idx="874">
                  <c:v>44596</c:v>
                </c:pt>
                <c:pt idx="875">
                  <c:v>44595</c:v>
                </c:pt>
                <c:pt idx="876">
                  <c:v>44594</c:v>
                </c:pt>
                <c:pt idx="877">
                  <c:v>44593</c:v>
                </c:pt>
                <c:pt idx="878">
                  <c:v>44592</c:v>
                </c:pt>
                <c:pt idx="879">
                  <c:v>44589</c:v>
                </c:pt>
                <c:pt idx="880">
                  <c:v>44588</c:v>
                </c:pt>
                <c:pt idx="881">
                  <c:v>44587</c:v>
                </c:pt>
                <c:pt idx="882">
                  <c:v>44586</c:v>
                </c:pt>
                <c:pt idx="883">
                  <c:v>44585</c:v>
                </c:pt>
                <c:pt idx="884">
                  <c:v>44582</c:v>
                </c:pt>
                <c:pt idx="885">
                  <c:v>44581</c:v>
                </c:pt>
                <c:pt idx="886">
                  <c:v>44580</c:v>
                </c:pt>
                <c:pt idx="887">
                  <c:v>44579</c:v>
                </c:pt>
                <c:pt idx="888">
                  <c:v>44578</c:v>
                </c:pt>
                <c:pt idx="889">
                  <c:v>44575</c:v>
                </c:pt>
                <c:pt idx="890">
                  <c:v>44574</c:v>
                </c:pt>
                <c:pt idx="891">
                  <c:v>44573</c:v>
                </c:pt>
                <c:pt idx="892">
                  <c:v>44572</c:v>
                </c:pt>
                <c:pt idx="893">
                  <c:v>44571</c:v>
                </c:pt>
                <c:pt idx="894">
                  <c:v>44568</c:v>
                </c:pt>
                <c:pt idx="895">
                  <c:v>44567</c:v>
                </c:pt>
                <c:pt idx="896">
                  <c:v>44566</c:v>
                </c:pt>
                <c:pt idx="897">
                  <c:v>44565</c:v>
                </c:pt>
                <c:pt idx="898">
                  <c:v>44564</c:v>
                </c:pt>
                <c:pt idx="899">
                  <c:v>44561</c:v>
                </c:pt>
                <c:pt idx="900">
                  <c:v>44560</c:v>
                </c:pt>
                <c:pt idx="901">
                  <c:v>44559</c:v>
                </c:pt>
                <c:pt idx="902">
                  <c:v>44558</c:v>
                </c:pt>
                <c:pt idx="903">
                  <c:v>44557</c:v>
                </c:pt>
                <c:pt idx="904">
                  <c:v>44554</c:v>
                </c:pt>
                <c:pt idx="905">
                  <c:v>44553</c:v>
                </c:pt>
                <c:pt idx="906">
                  <c:v>44552</c:v>
                </c:pt>
                <c:pt idx="907">
                  <c:v>44551</c:v>
                </c:pt>
                <c:pt idx="908">
                  <c:v>44550</c:v>
                </c:pt>
                <c:pt idx="909">
                  <c:v>44547</c:v>
                </c:pt>
                <c:pt idx="910">
                  <c:v>44546</c:v>
                </c:pt>
                <c:pt idx="911">
                  <c:v>44545</c:v>
                </c:pt>
                <c:pt idx="912">
                  <c:v>44544</c:v>
                </c:pt>
                <c:pt idx="913">
                  <c:v>44543</c:v>
                </c:pt>
                <c:pt idx="914">
                  <c:v>44540</c:v>
                </c:pt>
                <c:pt idx="915">
                  <c:v>44539</c:v>
                </c:pt>
                <c:pt idx="916">
                  <c:v>44538</c:v>
                </c:pt>
                <c:pt idx="917">
                  <c:v>44537</c:v>
                </c:pt>
                <c:pt idx="918">
                  <c:v>44536</c:v>
                </c:pt>
                <c:pt idx="919">
                  <c:v>44533</c:v>
                </c:pt>
                <c:pt idx="920">
                  <c:v>44532</c:v>
                </c:pt>
                <c:pt idx="921">
                  <c:v>44531</c:v>
                </c:pt>
                <c:pt idx="922">
                  <c:v>44530</c:v>
                </c:pt>
                <c:pt idx="923">
                  <c:v>44529</c:v>
                </c:pt>
                <c:pt idx="924">
                  <c:v>44526</c:v>
                </c:pt>
                <c:pt idx="925">
                  <c:v>44525</c:v>
                </c:pt>
                <c:pt idx="926">
                  <c:v>44524</c:v>
                </c:pt>
                <c:pt idx="927">
                  <c:v>44523</c:v>
                </c:pt>
                <c:pt idx="928">
                  <c:v>44522</c:v>
                </c:pt>
                <c:pt idx="929">
                  <c:v>44519</c:v>
                </c:pt>
                <c:pt idx="930">
                  <c:v>44518</c:v>
                </c:pt>
                <c:pt idx="931">
                  <c:v>44517</c:v>
                </c:pt>
                <c:pt idx="932">
                  <c:v>44516</c:v>
                </c:pt>
                <c:pt idx="933">
                  <c:v>44515</c:v>
                </c:pt>
                <c:pt idx="934">
                  <c:v>44512</c:v>
                </c:pt>
                <c:pt idx="935">
                  <c:v>44511</c:v>
                </c:pt>
                <c:pt idx="936">
                  <c:v>44510</c:v>
                </c:pt>
                <c:pt idx="937">
                  <c:v>44509</c:v>
                </c:pt>
                <c:pt idx="938">
                  <c:v>44508</c:v>
                </c:pt>
                <c:pt idx="939">
                  <c:v>44505</c:v>
                </c:pt>
                <c:pt idx="940">
                  <c:v>44504</c:v>
                </c:pt>
                <c:pt idx="941">
                  <c:v>44503</c:v>
                </c:pt>
                <c:pt idx="942">
                  <c:v>44502</c:v>
                </c:pt>
                <c:pt idx="943">
                  <c:v>44501</c:v>
                </c:pt>
                <c:pt idx="944">
                  <c:v>44498</c:v>
                </c:pt>
                <c:pt idx="945">
                  <c:v>44497</c:v>
                </c:pt>
                <c:pt idx="946">
                  <c:v>44496</c:v>
                </c:pt>
                <c:pt idx="947">
                  <c:v>44495</c:v>
                </c:pt>
                <c:pt idx="948">
                  <c:v>44494</c:v>
                </c:pt>
                <c:pt idx="949">
                  <c:v>44491</c:v>
                </c:pt>
                <c:pt idx="950">
                  <c:v>44490</c:v>
                </c:pt>
                <c:pt idx="951">
                  <c:v>44489</c:v>
                </c:pt>
                <c:pt idx="952">
                  <c:v>44488</c:v>
                </c:pt>
                <c:pt idx="953">
                  <c:v>44487</c:v>
                </c:pt>
                <c:pt idx="954">
                  <c:v>44484</c:v>
                </c:pt>
                <c:pt idx="955">
                  <c:v>44483</c:v>
                </c:pt>
                <c:pt idx="956">
                  <c:v>44482</c:v>
                </c:pt>
                <c:pt idx="957">
                  <c:v>44481</c:v>
                </c:pt>
                <c:pt idx="958">
                  <c:v>44480</c:v>
                </c:pt>
                <c:pt idx="959">
                  <c:v>44477</c:v>
                </c:pt>
                <c:pt idx="960">
                  <c:v>44476</c:v>
                </c:pt>
                <c:pt idx="961">
                  <c:v>44475</c:v>
                </c:pt>
                <c:pt idx="962">
                  <c:v>44474</c:v>
                </c:pt>
                <c:pt idx="963">
                  <c:v>44473</c:v>
                </c:pt>
                <c:pt idx="964">
                  <c:v>44470</c:v>
                </c:pt>
                <c:pt idx="965">
                  <c:v>44469</c:v>
                </c:pt>
                <c:pt idx="966">
                  <c:v>44468</c:v>
                </c:pt>
                <c:pt idx="967">
                  <c:v>44467</c:v>
                </c:pt>
                <c:pt idx="968">
                  <c:v>44466</c:v>
                </c:pt>
                <c:pt idx="969">
                  <c:v>44463</c:v>
                </c:pt>
                <c:pt idx="970">
                  <c:v>44462</c:v>
                </c:pt>
                <c:pt idx="971">
                  <c:v>44461</c:v>
                </c:pt>
                <c:pt idx="972">
                  <c:v>44460</c:v>
                </c:pt>
                <c:pt idx="973">
                  <c:v>44459</c:v>
                </c:pt>
                <c:pt idx="974">
                  <c:v>44456</c:v>
                </c:pt>
                <c:pt idx="975">
                  <c:v>44455</c:v>
                </c:pt>
                <c:pt idx="976">
                  <c:v>44454</c:v>
                </c:pt>
                <c:pt idx="977">
                  <c:v>44453</c:v>
                </c:pt>
                <c:pt idx="978">
                  <c:v>44452</c:v>
                </c:pt>
                <c:pt idx="979">
                  <c:v>44449</c:v>
                </c:pt>
                <c:pt idx="980">
                  <c:v>44448</c:v>
                </c:pt>
                <c:pt idx="981">
                  <c:v>44447</c:v>
                </c:pt>
                <c:pt idx="982">
                  <c:v>44446</c:v>
                </c:pt>
                <c:pt idx="983">
                  <c:v>44445</c:v>
                </c:pt>
                <c:pt idx="984">
                  <c:v>44442</c:v>
                </c:pt>
                <c:pt idx="985">
                  <c:v>44441</c:v>
                </c:pt>
                <c:pt idx="986">
                  <c:v>44440</c:v>
                </c:pt>
                <c:pt idx="987">
                  <c:v>44439</c:v>
                </c:pt>
                <c:pt idx="988">
                  <c:v>44438</c:v>
                </c:pt>
                <c:pt idx="989">
                  <c:v>44435</c:v>
                </c:pt>
                <c:pt idx="990">
                  <c:v>44434</c:v>
                </c:pt>
                <c:pt idx="991">
                  <c:v>44433</c:v>
                </c:pt>
                <c:pt idx="992">
                  <c:v>44432</c:v>
                </c:pt>
                <c:pt idx="993">
                  <c:v>44431</c:v>
                </c:pt>
                <c:pt idx="994">
                  <c:v>44428</c:v>
                </c:pt>
                <c:pt idx="995">
                  <c:v>44427</c:v>
                </c:pt>
                <c:pt idx="996">
                  <c:v>44426</c:v>
                </c:pt>
                <c:pt idx="997">
                  <c:v>44425</c:v>
                </c:pt>
                <c:pt idx="998">
                  <c:v>44424</c:v>
                </c:pt>
                <c:pt idx="999">
                  <c:v>44421</c:v>
                </c:pt>
                <c:pt idx="1000">
                  <c:v>44420</c:v>
                </c:pt>
                <c:pt idx="1001">
                  <c:v>44419</c:v>
                </c:pt>
                <c:pt idx="1002">
                  <c:v>44418</c:v>
                </c:pt>
                <c:pt idx="1003">
                  <c:v>44417</c:v>
                </c:pt>
                <c:pt idx="1004">
                  <c:v>44414</c:v>
                </c:pt>
                <c:pt idx="1005">
                  <c:v>44413</c:v>
                </c:pt>
                <c:pt idx="1006">
                  <c:v>44412</c:v>
                </c:pt>
                <c:pt idx="1007">
                  <c:v>44411</c:v>
                </c:pt>
                <c:pt idx="1008">
                  <c:v>44410</c:v>
                </c:pt>
                <c:pt idx="1009">
                  <c:v>44407</c:v>
                </c:pt>
                <c:pt idx="1010">
                  <c:v>44406</c:v>
                </c:pt>
                <c:pt idx="1011">
                  <c:v>44405</c:v>
                </c:pt>
                <c:pt idx="1012">
                  <c:v>44404</c:v>
                </c:pt>
                <c:pt idx="1013">
                  <c:v>44403</c:v>
                </c:pt>
                <c:pt idx="1014">
                  <c:v>44400</c:v>
                </c:pt>
                <c:pt idx="1015">
                  <c:v>44399</c:v>
                </c:pt>
                <c:pt idx="1016">
                  <c:v>44398</c:v>
                </c:pt>
                <c:pt idx="1017">
                  <c:v>44397</c:v>
                </c:pt>
                <c:pt idx="1018">
                  <c:v>44396</c:v>
                </c:pt>
                <c:pt idx="1019">
                  <c:v>44393</c:v>
                </c:pt>
                <c:pt idx="1020">
                  <c:v>44392</c:v>
                </c:pt>
                <c:pt idx="1021">
                  <c:v>44391</c:v>
                </c:pt>
                <c:pt idx="1022">
                  <c:v>44390</c:v>
                </c:pt>
                <c:pt idx="1023">
                  <c:v>44389</c:v>
                </c:pt>
                <c:pt idx="1024">
                  <c:v>44386</c:v>
                </c:pt>
                <c:pt idx="1025">
                  <c:v>44385</c:v>
                </c:pt>
                <c:pt idx="1026">
                  <c:v>44384</c:v>
                </c:pt>
                <c:pt idx="1027">
                  <c:v>44383</c:v>
                </c:pt>
                <c:pt idx="1028">
                  <c:v>44382</c:v>
                </c:pt>
                <c:pt idx="1029">
                  <c:v>44379</c:v>
                </c:pt>
                <c:pt idx="1030">
                  <c:v>44378</c:v>
                </c:pt>
                <c:pt idx="1031">
                  <c:v>44377</c:v>
                </c:pt>
                <c:pt idx="1032">
                  <c:v>44376</c:v>
                </c:pt>
                <c:pt idx="1033">
                  <c:v>44375</c:v>
                </c:pt>
                <c:pt idx="1034">
                  <c:v>44372</c:v>
                </c:pt>
                <c:pt idx="1035">
                  <c:v>44371</c:v>
                </c:pt>
                <c:pt idx="1036">
                  <c:v>44370</c:v>
                </c:pt>
                <c:pt idx="1037">
                  <c:v>44369</c:v>
                </c:pt>
                <c:pt idx="1038">
                  <c:v>44368</c:v>
                </c:pt>
                <c:pt idx="1039">
                  <c:v>44365</c:v>
                </c:pt>
                <c:pt idx="1040">
                  <c:v>44364</c:v>
                </c:pt>
                <c:pt idx="1041">
                  <c:v>44363</c:v>
                </c:pt>
                <c:pt idx="1042">
                  <c:v>44362</c:v>
                </c:pt>
                <c:pt idx="1043">
                  <c:v>44361</c:v>
                </c:pt>
                <c:pt idx="1044">
                  <c:v>44358</c:v>
                </c:pt>
                <c:pt idx="1045">
                  <c:v>44357</c:v>
                </c:pt>
                <c:pt idx="1046">
                  <c:v>44356</c:v>
                </c:pt>
                <c:pt idx="1047">
                  <c:v>44355</c:v>
                </c:pt>
                <c:pt idx="1048">
                  <c:v>44354</c:v>
                </c:pt>
                <c:pt idx="1049">
                  <c:v>44351</c:v>
                </c:pt>
                <c:pt idx="1050">
                  <c:v>44350</c:v>
                </c:pt>
                <c:pt idx="1051">
                  <c:v>44349</c:v>
                </c:pt>
                <c:pt idx="1052">
                  <c:v>44348</c:v>
                </c:pt>
                <c:pt idx="1053">
                  <c:v>44347</c:v>
                </c:pt>
                <c:pt idx="1054">
                  <c:v>44344</c:v>
                </c:pt>
                <c:pt idx="1055">
                  <c:v>44343</c:v>
                </c:pt>
                <c:pt idx="1056">
                  <c:v>44342</c:v>
                </c:pt>
                <c:pt idx="1057">
                  <c:v>44341</c:v>
                </c:pt>
                <c:pt idx="1058">
                  <c:v>44340</c:v>
                </c:pt>
                <c:pt idx="1059">
                  <c:v>44337</c:v>
                </c:pt>
                <c:pt idx="1060">
                  <c:v>44336</c:v>
                </c:pt>
                <c:pt idx="1061">
                  <c:v>44335</c:v>
                </c:pt>
                <c:pt idx="1062">
                  <c:v>44334</c:v>
                </c:pt>
                <c:pt idx="1063">
                  <c:v>44333</c:v>
                </c:pt>
                <c:pt idx="1064">
                  <c:v>44330</c:v>
                </c:pt>
                <c:pt idx="1065">
                  <c:v>44329</c:v>
                </c:pt>
                <c:pt idx="1066">
                  <c:v>44328</c:v>
                </c:pt>
                <c:pt idx="1067">
                  <c:v>44327</c:v>
                </c:pt>
                <c:pt idx="1068">
                  <c:v>44326</c:v>
                </c:pt>
                <c:pt idx="1069">
                  <c:v>44323</c:v>
                </c:pt>
                <c:pt idx="1070">
                  <c:v>44322</c:v>
                </c:pt>
                <c:pt idx="1071">
                  <c:v>44321</c:v>
                </c:pt>
                <c:pt idx="1072">
                  <c:v>44320</c:v>
                </c:pt>
                <c:pt idx="1073">
                  <c:v>44319</c:v>
                </c:pt>
                <c:pt idx="1074">
                  <c:v>44316</c:v>
                </c:pt>
                <c:pt idx="1075">
                  <c:v>44315</c:v>
                </c:pt>
                <c:pt idx="1076">
                  <c:v>44314</c:v>
                </c:pt>
                <c:pt idx="1077">
                  <c:v>44313</c:v>
                </c:pt>
                <c:pt idx="1078">
                  <c:v>44312</c:v>
                </c:pt>
                <c:pt idx="1079">
                  <c:v>44309</c:v>
                </c:pt>
                <c:pt idx="1080">
                  <c:v>44308</c:v>
                </c:pt>
                <c:pt idx="1081">
                  <c:v>44307</c:v>
                </c:pt>
                <c:pt idx="1082">
                  <c:v>44306</c:v>
                </c:pt>
                <c:pt idx="1083">
                  <c:v>44305</c:v>
                </c:pt>
                <c:pt idx="1084">
                  <c:v>44302</c:v>
                </c:pt>
                <c:pt idx="1085">
                  <c:v>44301</c:v>
                </c:pt>
                <c:pt idx="1086">
                  <c:v>44300</c:v>
                </c:pt>
                <c:pt idx="1087">
                  <c:v>44299</c:v>
                </c:pt>
                <c:pt idx="1088">
                  <c:v>44298</c:v>
                </c:pt>
                <c:pt idx="1089">
                  <c:v>44295</c:v>
                </c:pt>
                <c:pt idx="1090">
                  <c:v>44294</c:v>
                </c:pt>
                <c:pt idx="1091">
                  <c:v>44293</c:v>
                </c:pt>
                <c:pt idx="1092">
                  <c:v>44292</c:v>
                </c:pt>
                <c:pt idx="1093">
                  <c:v>44291</c:v>
                </c:pt>
                <c:pt idx="1094">
                  <c:v>44288</c:v>
                </c:pt>
                <c:pt idx="1095">
                  <c:v>44287</c:v>
                </c:pt>
                <c:pt idx="1096">
                  <c:v>44286</c:v>
                </c:pt>
                <c:pt idx="1097">
                  <c:v>44285</c:v>
                </c:pt>
                <c:pt idx="1098">
                  <c:v>44284</c:v>
                </c:pt>
                <c:pt idx="1099">
                  <c:v>44281</c:v>
                </c:pt>
                <c:pt idx="1100">
                  <c:v>44280</c:v>
                </c:pt>
                <c:pt idx="1101">
                  <c:v>44279</c:v>
                </c:pt>
                <c:pt idx="1102">
                  <c:v>44278</c:v>
                </c:pt>
                <c:pt idx="1103">
                  <c:v>44277</c:v>
                </c:pt>
                <c:pt idx="1104">
                  <c:v>44274</c:v>
                </c:pt>
                <c:pt idx="1105">
                  <c:v>44273</c:v>
                </c:pt>
                <c:pt idx="1106">
                  <c:v>44272</c:v>
                </c:pt>
                <c:pt idx="1107">
                  <c:v>44271</c:v>
                </c:pt>
                <c:pt idx="1108">
                  <c:v>44270</c:v>
                </c:pt>
                <c:pt idx="1109">
                  <c:v>44267</c:v>
                </c:pt>
                <c:pt idx="1110">
                  <c:v>44266</c:v>
                </c:pt>
                <c:pt idx="1111">
                  <c:v>44265</c:v>
                </c:pt>
                <c:pt idx="1112">
                  <c:v>44264</c:v>
                </c:pt>
                <c:pt idx="1113">
                  <c:v>44263</c:v>
                </c:pt>
                <c:pt idx="1114">
                  <c:v>44260</c:v>
                </c:pt>
                <c:pt idx="1115">
                  <c:v>44259</c:v>
                </c:pt>
                <c:pt idx="1116">
                  <c:v>44258</c:v>
                </c:pt>
                <c:pt idx="1117">
                  <c:v>44257</c:v>
                </c:pt>
                <c:pt idx="1118">
                  <c:v>44256</c:v>
                </c:pt>
                <c:pt idx="1119">
                  <c:v>44253</c:v>
                </c:pt>
                <c:pt idx="1120">
                  <c:v>44252</c:v>
                </c:pt>
                <c:pt idx="1121">
                  <c:v>44251</c:v>
                </c:pt>
                <c:pt idx="1122">
                  <c:v>44250</c:v>
                </c:pt>
                <c:pt idx="1123">
                  <c:v>44249</c:v>
                </c:pt>
                <c:pt idx="1124">
                  <c:v>44246</c:v>
                </c:pt>
                <c:pt idx="1125">
                  <c:v>44245</c:v>
                </c:pt>
                <c:pt idx="1126">
                  <c:v>44244</c:v>
                </c:pt>
                <c:pt idx="1127">
                  <c:v>44243</c:v>
                </c:pt>
                <c:pt idx="1128">
                  <c:v>44242</c:v>
                </c:pt>
                <c:pt idx="1129">
                  <c:v>44239</c:v>
                </c:pt>
                <c:pt idx="1130">
                  <c:v>44238</c:v>
                </c:pt>
                <c:pt idx="1131">
                  <c:v>44237</c:v>
                </c:pt>
                <c:pt idx="1132">
                  <c:v>44236</c:v>
                </c:pt>
                <c:pt idx="1133">
                  <c:v>44235</c:v>
                </c:pt>
                <c:pt idx="1134">
                  <c:v>44232</c:v>
                </c:pt>
                <c:pt idx="1135">
                  <c:v>44231</c:v>
                </c:pt>
                <c:pt idx="1136">
                  <c:v>44230</c:v>
                </c:pt>
                <c:pt idx="1137">
                  <c:v>44229</c:v>
                </c:pt>
                <c:pt idx="1138">
                  <c:v>44228</c:v>
                </c:pt>
                <c:pt idx="1139">
                  <c:v>44225</c:v>
                </c:pt>
                <c:pt idx="1140">
                  <c:v>44224</c:v>
                </c:pt>
                <c:pt idx="1141">
                  <c:v>44223</c:v>
                </c:pt>
                <c:pt idx="1142">
                  <c:v>44222</c:v>
                </c:pt>
                <c:pt idx="1143">
                  <c:v>44221</c:v>
                </c:pt>
                <c:pt idx="1144">
                  <c:v>44218</c:v>
                </c:pt>
                <c:pt idx="1145">
                  <c:v>44217</c:v>
                </c:pt>
                <c:pt idx="1146">
                  <c:v>44216</c:v>
                </c:pt>
                <c:pt idx="1147">
                  <c:v>44215</c:v>
                </c:pt>
                <c:pt idx="1148">
                  <c:v>44214</c:v>
                </c:pt>
                <c:pt idx="1149">
                  <c:v>44211</c:v>
                </c:pt>
                <c:pt idx="1150">
                  <c:v>44210</c:v>
                </c:pt>
                <c:pt idx="1151">
                  <c:v>44209</c:v>
                </c:pt>
                <c:pt idx="1152">
                  <c:v>44208</c:v>
                </c:pt>
                <c:pt idx="1153">
                  <c:v>44207</c:v>
                </c:pt>
                <c:pt idx="1154">
                  <c:v>44204</c:v>
                </c:pt>
                <c:pt idx="1155">
                  <c:v>44203</c:v>
                </c:pt>
                <c:pt idx="1156">
                  <c:v>44202</c:v>
                </c:pt>
                <c:pt idx="1157">
                  <c:v>44201</c:v>
                </c:pt>
                <c:pt idx="1158">
                  <c:v>44200</c:v>
                </c:pt>
                <c:pt idx="1159">
                  <c:v>44197</c:v>
                </c:pt>
                <c:pt idx="1160">
                  <c:v>44196</c:v>
                </c:pt>
                <c:pt idx="1161">
                  <c:v>44195</c:v>
                </c:pt>
                <c:pt idx="1162">
                  <c:v>44194</c:v>
                </c:pt>
                <c:pt idx="1163">
                  <c:v>44193</c:v>
                </c:pt>
                <c:pt idx="1164">
                  <c:v>44190</c:v>
                </c:pt>
                <c:pt idx="1165">
                  <c:v>44189</c:v>
                </c:pt>
                <c:pt idx="1166">
                  <c:v>44188</c:v>
                </c:pt>
                <c:pt idx="1167">
                  <c:v>44187</c:v>
                </c:pt>
                <c:pt idx="1168">
                  <c:v>44186</c:v>
                </c:pt>
                <c:pt idx="1169">
                  <c:v>44183</c:v>
                </c:pt>
                <c:pt idx="1170">
                  <c:v>44182</c:v>
                </c:pt>
                <c:pt idx="1171">
                  <c:v>44181</c:v>
                </c:pt>
                <c:pt idx="1172">
                  <c:v>44180</c:v>
                </c:pt>
                <c:pt idx="1173">
                  <c:v>44179</c:v>
                </c:pt>
                <c:pt idx="1174">
                  <c:v>44176</c:v>
                </c:pt>
                <c:pt idx="1175">
                  <c:v>44175</c:v>
                </c:pt>
                <c:pt idx="1176">
                  <c:v>44174</c:v>
                </c:pt>
                <c:pt idx="1177">
                  <c:v>44173</c:v>
                </c:pt>
                <c:pt idx="1178">
                  <c:v>44172</c:v>
                </c:pt>
                <c:pt idx="1179">
                  <c:v>44169</c:v>
                </c:pt>
                <c:pt idx="1180">
                  <c:v>44168</c:v>
                </c:pt>
                <c:pt idx="1181">
                  <c:v>44167</c:v>
                </c:pt>
                <c:pt idx="1182">
                  <c:v>44166</c:v>
                </c:pt>
                <c:pt idx="1183">
                  <c:v>44165</c:v>
                </c:pt>
                <c:pt idx="1184">
                  <c:v>44162</c:v>
                </c:pt>
                <c:pt idx="1185">
                  <c:v>44161</c:v>
                </c:pt>
                <c:pt idx="1186">
                  <c:v>44160</c:v>
                </c:pt>
                <c:pt idx="1187">
                  <c:v>44159</c:v>
                </c:pt>
                <c:pt idx="1188">
                  <c:v>44158</c:v>
                </c:pt>
                <c:pt idx="1189">
                  <c:v>44155</c:v>
                </c:pt>
                <c:pt idx="1190">
                  <c:v>44154</c:v>
                </c:pt>
                <c:pt idx="1191">
                  <c:v>44153</c:v>
                </c:pt>
                <c:pt idx="1192">
                  <c:v>44152</c:v>
                </c:pt>
                <c:pt idx="1193">
                  <c:v>44151</c:v>
                </c:pt>
                <c:pt idx="1194">
                  <c:v>44148</c:v>
                </c:pt>
                <c:pt idx="1195">
                  <c:v>44147</c:v>
                </c:pt>
                <c:pt idx="1196">
                  <c:v>44146</c:v>
                </c:pt>
                <c:pt idx="1197">
                  <c:v>44145</c:v>
                </c:pt>
                <c:pt idx="1198">
                  <c:v>44144</c:v>
                </c:pt>
                <c:pt idx="1199">
                  <c:v>44141</c:v>
                </c:pt>
                <c:pt idx="1200">
                  <c:v>44140</c:v>
                </c:pt>
                <c:pt idx="1201">
                  <c:v>44139</c:v>
                </c:pt>
                <c:pt idx="1202">
                  <c:v>44138</c:v>
                </c:pt>
                <c:pt idx="1203">
                  <c:v>44137</c:v>
                </c:pt>
                <c:pt idx="1204">
                  <c:v>44134</c:v>
                </c:pt>
                <c:pt idx="1205">
                  <c:v>44133</c:v>
                </c:pt>
                <c:pt idx="1206">
                  <c:v>44132</c:v>
                </c:pt>
                <c:pt idx="1207">
                  <c:v>44131</c:v>
                </c:pt>
                <c:pt idx="1208">
                  <c:v>44130</c:v>
                </c:pt>
                <c:pt idx="1209">
                  <c:v>44127</c:v>
                </c:pt>
                <c:pt idx="1210">
                  <c:v>44126</c:v>
                </c:pt>
                <c:pt idx="1211">
                  <c:v>44125</c:v>
                </c:pt>
                <c:pt idx="1212">
                  <c:v>44124</c:v>
                </c:pt>
                <c:pt idx="1213">
                  <c:v>44123</c:v>
                </c:pt>
                <c:pt idx="1214">
                  <c:v>44120</c:v>
                </c:pt>
                <c:pt idx="1215">
                  <c:v>44119</c:v>
                </c:pt>
                <c:pt idx="1216">
                  <c:v>44118</c:v>
                </c:pt>
                <c:pt idx="1217">
                  <c:v>44117</c:v>
                </c:pt>
                <c:pt idx="1218">
                  <c:v>44116</c:v>
                </c:pt>
                <c:pt idx="1219">
                  <c:v>44113</c:v>
                </c:pt>
                <c:pt idx="1220">
                  <c:v>44112</c:v>
                </c:pt>
                <c:pt idx="1221">
                  <c:v>44111</c:v>
                </c:pt>
                <c:pt idx="1222">
                  <c:v>44110</c:v>
                </c:pt>
                <c:pt idx="1223">
                  <c:v>44109</c:v>
                </c:pt>
                <c:pt idx="1224">
                  <c:v>44106</c:v>
                </c:pt>
                <c:pt idx="1225">
                  <c:v>44105</c:v>
                </c:pt>
                <c:pt idx="1226">
                  <c:v>44104</c:v>
                </c:pt>
                <c:pt idx="1227">
                  <c:v>44103</c:v>
                </c:pt>
                <c:pt idx="1228">
                  <c:v>44102</c:v>
                </c:pt>
                <c:pt idx="1229">
                  <c:v>44099</c:v>
                </c:pt>
                <c:pt idx="1230">
                  <c:v>44098</c:v>
                </c:pt>
                <c:pt idx="1231">
                  <c:v>44097</c:v>
                </c:pt>
                <c:pt idx="1232">
                  <c:v>44096</c:v>
                </c:pt>
                <c:pt idx="1233">
                  <c:v>44095</c:v>
                </c:pt>
                <c:pt idx="1234">
                  <c:v>44092</c:v>
                </c:pt>
                <c:pt idx="1235">
                  <c:v>44091</c:v>
                </c:pt>
                <c:pt idx="1236">
                  <c:v>44090</c:v>
                </c:pt>
                <c:pt idx="1237">
                  <c:v>44089</c:v>
                </c:pt>
                <c:pt idx="1238">
                  <c:v>44088</c:v>
                </c:pt>
                <c:pt idx="1239">
                  <c:v>44085</c:v>
                </c:pt>
                <c:pt idx="1240">
                  <c:v>44084</c:v>
                </c:pt>
                <c:pt idx="1241">
                  <c:v>44083</c:v>
                </c:pt>
                <c:pt idx="1242">
                  <c:v>44082</c:v>
                </c:pt>
                <c:pt idx="1243">
                  <c:v>44081</c:v>
                </c:pt>
                <c:pt idx="1244">
                  <c:v>44078</c:v>
                </c:pt>
                <c:pt idx="1245">
                  <c:v>44077</c:v>
                </c:pt>
                <c:pt idx="1246">
                  <c:v>44076</c:v>
                </c:pt>
                <c:pt idx="1247">
                  <c:v>44075</c:v>
                </c:pt>
                <c:pt idx="1248">
                  <c:v>44074</c:v>
                </c:pt>
                <c:pt idx="1249">
                  <c:v>44071</c:v>
                </c:pt>
                <c:pt idx="1250">
                  <c:v>44070</c:v>
                </c:pt>
                <c:pt idx="1251">
                  <c:v>44069</c:v>
                </c:pt>
                <c:pt idx="1252">
                  <c:v>44068</c:v>
                </c:pt>
                <c:pt idx="1253">
                  <c:v>44067</c:v>
                </c:pt>
                <c:pt idx="1254">
                  <c:v>44064</c:v>
                </c:pt>
                <c:pt idx="1255">
                  <c:v>44063</c:v>
                </c:pt>
                <c:pt idx="1256">
                  <c:v>44062</c:v>
                </c:pt>
                <c:pt idx="1257">
                  <c:v>44061</c:v>
                </c:pt>
                <c:pt idx="1258">
                  <c:v>44060</c:v>
                </c:pt>
                <c:pt idx="1259">
                  <c:v>44057</c:v>
                </c:pt>
                <c:pt idx="1260">
                  <c:v>44056</c:v>
                </c:pt>
                <c:pt idx="1261">
                  <c:v>44055</c:v>
                </c:pt>
                <c:pt idx="1262">
                  <c:v>44054</c:v>
                </c:pt>
                <c:pt idx="1263">
                  <c:v>44053</c:v>
                </c:pt>
                <c:pt idx="1264">
                  <c:v>44050</c:v>
                </c:pt>
                <c:pt idx="1265">
                  <c:v>44049</c:v>
                </c:pt>
                <c:pt idx="1266">
                  <c:v>44048</c:v>
                </c:pt>
                <c:pt idx="1267">
                  <c:v>44047</c:v>
                </c:pt>
                <c:pt idx="1268">
                  <c:v>44046</c:v>
                </c:pt>
                <c:pt idx="1269">
                  <c:v>44043</c:v>
                </c:pt>
                <c:pt idx="1270">
                  <c:v>44042</c:v>
                </c:pt>
                <c:pt idx="1271">
                  <c:v>44041</c:v>
                </c:pt>
                <c:pt idx="1272">
                  <c:v>44040</c:v>
                </c:pt>
                <c:pt idx="1273">
                  <c:v>44039</c:v>
                </c:pt>
                <c:pt idx="1274">
                  <c:v>44036</c:v>
                </c:pt>
                <c:pt idx="1275">
                  <c:v>44035</c:v>
                </c:pt>
                <c:pt idx="1276">
                  <c:v>44034</c:v>
                </c:pt>
                <c:pt idx="1277">
                  <c:v>44033</c:v>
                </c:pt>
                <c:pt idx="1278">
                  <c:v>44032</c:v>
                </c:pt>
                <c:pt idx="1279">
                  <c:v>44029</c:v>
                </c:pt>
                <c:pt idx="1280">
                  <c:v>44028</c:v>
                </c:pt>
                <c:pt idx="1281">
                  <c:v>44027</c:v>
                </c:pt>
                <c:pt idx="1282">
                  <c:v>44026</c:v>
                </c:pt>
                <c:pt idx="1283">
                  <c:v>44025</c:v>
                </c:pt>
                <c:pt idx="1284">
                  <c:v>44022</c:v>
                </c:pt>
                <c:pt idx="1285">
                  <c:v>44021</c:v>
                </c:pt>
                <c:pt idx="1286">
                  <c:v>44020</c:v>
                </c:pt>
                <c:pt idx="1287">
                  <c:v>44019</c:v>
                </c:pt>
                <c:pt idx="1288">
                  <c:v>44018</c:v>
                </c:pt>
                <c:pt idx="1289">
                  <c:v>44015</c:v>
                </c:pt>
                <c:pt idx="1290">
                  <c:v>44014</c:v>
                </c:pt>
                <c:pt idx="1291">
                  <c:v>44013</c:v>
                </c:pt>
                <c:pt idx="1292">
                  <c:v>44012</c:v>
                </c:pt>
                <c:pt idx="1293">
                  <c:v>44011</c:v>
                </c:pt>
                <c:pt idx="1294">
                  <c:v>44008</c:v>
                </c:pt>
                <c:pt idx="1295">
                  <c:v>44007</c:v>
                </c:pt>
                <c:pt idx="1296">
                  <c:v>44006</c:v>
                </c:pt>
                <c:pt idx="1297">
                  <c:v>44005</c:v>
                </c:pt>
                <c:pt idx="1298">
                  <c:v>44004</c:v>
                </c:pt>
                <c:pt idx="1299">
                  <c:v>44001</c:v>
                </c:pt>
                <c:pt idx="1300">
                  <c:v>44000</c:v>
                </c:pt>
                <c:pt idx="1301">
                  <c:v>43999</c:v>
                </c:pt>
                <c:pt idx="1302">
                  <c:v>43998</c:v>
                </c:pt>
                <c:pt idx="1303">
                  <c:v>43997</c:v>
                </c:pt>
                <c:pt idx="1304">
                  <c:v>43994</c:v>
                </c:pt>
                <c:pt idx="1305">
                  <c:v>43993</c:v>
                </c:pt>
                <c:pt idx="1306">
                  <c:v>43992</c:v>
                </c:pt>
                <c:pt idx="1307">
                  <c:v>43991</c:v>
                </c:pt>
                <c:pt idx="1308">
                  <c:v>43990</c:v>
                </c:pt>
                <c:pt idx="1309">
                  <c:v>43987</c:v>
                </c:pt>
                <c:pt idx="1310">
                  <c:v>43986</c:v>
                </c:pt>
                <c:pt idx="1311">
                  <c:v>43985</c:v>
                </c:pt>
                <c:pt idx="1312">
                  <c:v>43984</c:v>
                </c:pt>
                <c:pt idx="1313">
                  <c:v>43983</c:v>
                </c:pt>
                <c:pt idx="1314">
                  <c:v>43980</c:v>
                </c:pt>
                <c:pt idx="1315">
                  <c:v>43979</c:v>
                </c:pt>
                <c:pt idx="1316">
                  <c:v>43978</c:v>
                </c:pt>
                <c:pt idx="1317">
                  <c:v>43977</c:v>
                </c:pt>
                <c:pt idx="1318">
                  <c:v>43976</c:v>
                </c:pt>
                <c:pt idx="1319">
                  <c:v>43973</c:v>
                </c:pt>
                <c:pt idx="1320">
                  <c:v>43972</c:v>
                </c:pt>
                <c:pt idx="1321">
                  <c:v>43971</c:v>
                </c:pt>
                <c:pt idx="1322">
                  <c:v>43970</c:v>
                </c:pt>
                <c:pt idx="1323">
                  <c:v>43969</c:v>
                </c:pt>
                <c:pt idx="1324">
                  <c:v>43966</c:v>
                </c:pt>
                <c:pt idx="1325">
                  <c:v>43965</c:v>
                </c:pt>
                <c:pt idx="1326">
                  <c:v>43964</c:v>
                </c:pt>
                <c:pt idx="1327">
                  <c:v>43963</c:v>
                </c:pt>
                <c:pt idx="1328">
                  <c:v>43962</c:v>
                </c:pt>
                <c:pt idx="1329">
                  <c:v>43959</c:v>
                </c:pt>
                <c:pt idx="1330">
                  <c:v>43958</c:v>
                </c:pt>
                <c:pt idx="1331">
                  <c:v>43957</c:v>
                </c:pt>
                <c:pt idx="1332">
                  <c:v>43956</c:v>
                </c:pt>
                <c:pt idx="1333">
                  <c:v>43955</c:v>
                </c:pt>
                <c:pt idx="1334">
                  <c:v>43952</c:v>
                </c:pt>
                <c:pt idx="1335">
                  <c:v>43951</c:v>
                </c:pt>
                <c:pt idx="1336">
                  <c:v>43950</c:v>
                </c:pt>
                <c:pt idx="1337">
                  <c:v>43949</c:v>
                </c:pt>
                <c:pt idx="1338">
                  <c:v>43948</c:v>
                </c:pt>
                <c:pt idx="1339">
                  <c:v>43945</c:v>
                </c:pt>
                <c:pt idx="1340">
                  <c:v>43944</c:v>
                </c:pt>
                <c:pt idx="1341">
                  <c:v>43943</c:v>
                </c:pt>
                <c:pt idx="1342">
                  <c:v>43942</c:v>
                </c:pt>
                <c:pt idx="1343">
                  <c:v>43941</c:v>
                </c:pt>
                <c:pt idx="1344">
                  <c:v>43938</c:v>
                </c:pt>
                <c:pt idx="1345">
                  <c:v>43937</c:v>
                </c:pt>
                <c:pt idx="1346">
                  <c:v>43936</c:v>
                </c:pt>
                <c:pt idx="1347">
                  <c:v>43935</c:v>
                </c:pt>
                <c:pt idx="1348">
                  <c:v>43934</c:v>
                </c:pt>
                <c:pt idx="1349">
                  <c:v>43931</c:v>
                </c:pt>
                <c:pt idx="1350">
                  <c:v>43930</c:v>
                </c:pt>
                <c:pt idx="1351">
                  <c:v>43929</c:v>
                </c:pt>
                <c:pt idx="1352">
                  <c:v>43928</c:v>
                </c:pt>
                <c:pt idx="1353">
                  <c:v>43927</c:v>
                </c:pt>
                <c:pt idx="1354">
                  <c:v>43924</c:v>
                </c:pt>
                <c:pt idx="1355">
                  <c:v>43923</c:v>
                </c:pt>
                <c:pt idx="1356">
                  <c:v>43922</c:v>
                </c:pt>
                <c:pt idx="1357">
                  <c:v>43921</c:v>
                </c:pt>
                <c:pt idx="1358">
                  <c:v>43920</c:v>
                </c:pt>
                <c:pt idx="1359">
                  <c:v>43917</c:v>
                </c:pt>
                <c:pt idx="1360">
                  <c:v>43916</c:v>
                </c:pt>
                <c:pt idx="1361">
                  <c:v>43915</c:v>
                </c:pt>
                <c:pt idx="1362">
                  <c:v>43914</c:v>
                </c:pt>
                <c:pt idx="1363">
                  <c:v>43913</c:v>
                </c:pt>
                <c:pt idx="1364">
                  <c:v>43910</c:v>
                </c:pt>
                <c:pt idx="1365">
                  <c:v>43909</c:v>
                </c:pt>
                <c:pt idx="1366">
                  <c:v>43908</c:v>
                </c:pt>
                <c:pt idx="1367">
                  <c:v>43907</c:v>
                </c:pt>
                <c:pt idx="1368">
                  <c:v>43906</c:v>
                </c:pt>
                <c:pt idx="1369">
                  <c:v>43903</c:v>
                </c:pt>
                <c:pt idx="1370">
                  <c:v>43902</c:v>
                </c:pt>
                <c:pt idx="1371">
                  <c:v>43901</c:v>
                </c:pt>
                <c:pt idx="1372">
                  <c:v>43900</c:v>
                </c:pt>
                <c:pt idx="1373">
                  <c:v>43899</c:v>
                </c:pt>
                <c:pt idx="1374">
                  <c:v>43896</c:v>
                </c:pt>
                <c:pt idx="1375">
                  <c:v>43895</c:v>
                </c:pt>
                <c:pt idx="1376">
                  <c:v>43894</c:v>
                </c:pt>
                <c:pt idx="1377">
                  <c:v>43893</c:v>
                </c:pt>
                <c:pt idx="1378">
                  <c:v>43892</c:v>
                </c:pt>
                <c:pt idx="1379">
                  <c:v>43889</c:v>
                </c:pt>
                <c:pt idx="1380">
                  <c:v>43888</c:v>
                </c:pt>
                <c:pt idx="1381">
                  <c:v>43887</c:v>
                </c:pt>
                <c:pt idx="1382">
                  <c:v>43886</c:v>
                </c:pt>
                <c:pt idx="1383">
                  <c:v>43885</c:v>
                </c:pt>
                <c:pt idx="1384">
                  <c:v>43882</c:v>
                </c:pt>
                <c:pt idx="1385">
                  <c:v>43881</c:v>
                </c:pt>
                <c:pt idx="1386">
                  <c:v>43880</c:v>
                </c:pt>
                <c:pt idx="1387">
                  <c:v>43879</c:v>
                </c:pt>
                <c:pt idx="1388">
                  <c:v>43878</c:v>
                </c:pt>
                <c:pt idx="1389">
                  <c:v>43875</c:v>
                </c:pt>
                <c:pt idx="1390">
                  <c:v>43874</c:v>
                </c:pt>
                <c:pt idx="1391">
                  <c:v>43873</c:v>
                </c:pt>
                <c:pt idx="1392">
                  <c:v>43872</c:v>
                </c:pt>
                <c:pt idx="1393">
                  <c:v>43871</c:v>
                </c:pt>
                <c:pt idx="1394">
                  <c:v>43868</c:v>
                </c:pt>
                <c:pt idx="1395">
                  <c:v>43867</c:v>
                </c:pt>
                <c:pt idx="1396">
                  <c:v>43866</c:v>
                </c:pt>
                <c:pt idx="1397">
                  <c:v>43865</c:v>
                </c:pt>
                <c:pt idx="1398">
                  <c:v>43864</c:v>
                </c:pt>
                <c:pt idx="1399">
                  <c:v>43861</c:v>
                </c:pt>
                <c:pt idx="1400">
                  <c:v>43860</c:v>
                </c:pt>
                <c:pt idx="1401">
                  <c:v>43859</c:v>
                </c:pt>
                <c:pt idx="1402">
                  <c:v>43858</c:v>
                </c:pt>
                <c:pt idx="1403">
                  <c:v>43857</c:v>
                </c:pt>
                <c:pt idx="1404">
                  <c:v>43854</c:v>
                </c:pt>
                <c:pt idx="1405">
                  <c:v>43853</c:v>
                </c:pt>
                <c:pt idx="1406">
                  <c:v>43852</c:v>
                </c:pt>
                <c:pt idx="1407">
                  <c:v>43851</c:v>
                </c:pt>
                <c:pt idx="1408">
                  <c:v>43850</c:v>
                </c:pt>
                <c:pt idx="1409">
                  <c:v>43847</c:v>
                </c:pt>
                <c:pt idx="1410">
                  <c:v>43846</c:v>
                </c:pt>
                <c:pt idx="1411">
                  <c:v>43845</c:v>
                </c:pt>
                <c:pt idx="1412">
                  <c:v>43844</c:v>
                </c:pt>
                <c:pt idx="1413">
                  <c:v>43843</c:v>
                </c:pt>
                <c:pt idx="1414">
                  <c:v>43840</c:v>
                </c:pt>
                <c:pt idx="1415">
                  <c:v>43839</c:v>
                </c:pt>
                <c:pt idx="1416">
                  <c:v>43838</c:v>
                </c:pt>
                <c:pt idx="1417">
                  <c:v>43837</c:v>
                </c:pt>
                <c:pt idx="1418">
                  <c:v>43836</c:v>
                </c:pt>
                <c:pt idx="1419">
                  <c:v>43833</c:v>
                </c:pt>
                <c:pt idx="1420">
                  <c:v>43832</c:v>
                </c:pt>
                <c:pt idx="1421">
                  <c:v>43831</c:v>
                </c:pt>
                <c:pt idx="1422">
                  <c:v>43830</c:v>
                </c:pt>
                <c:pt idx="1423">
                  <c:v>43829</c:v>
                </c:pt>
                <c:pt idx="1424">
                  <c:v>43826</c:v>
                </c:pt>
                <c:pt idx="1425">
                  <c:v>43825</c:v>
                </c:pt>
                <c:pt idx="1426">
                  <c:v>43824</c:v>
                </c:pt>
                <c:pt idx="1427">
                  <c:v>43823</c:v>
                </c:pt>
                <c:pt idx="1428">
                  <c:v>43822</c:v>
                </c:pt>
                <c:pt idx="1429">
                  <c:v>43819</c:v>
                </c:pt>
                <c:pt idx="1430">
                  <c:v>43818</c:v>
                </c:pt>
                <c:pt idx="1431">
                  <c:v>43817</c:v>
                </c:pt>
                <c:pt idx="1432">
                  <c:v>43816</c:v>
                </c:pt>
                <c:pt idx="1433">
                  <c:v>43815</c:v>
                </c:pt>
                <c:pt idx="1434">
                  <c:v>43812</c:v>
                </c:pt>
                <c:pt idx="1435">
                  <c:v>43811</c:v>
                </c:pt>
                <c:pt idx="1436">
                  <c:v>43810</c:v>
                </c:pt>
                <c:pt idx="1437">
                  <c:v>43809</c:v>
                </c:pt>
                <c:pt idx="1438">
                  <c:v>43808</c:v>
                </c:pt>
                <c:pt idx="1439">
                  <c:v>43805</c:v>
                </c:pt>
                <c:pt idx="1440">
                  <c:v>43804</c:v>
                </c:pt>
                <c:pt idx="1441">
                  <c:v>43803</c:v>
                </c:pt>
                <c:pt idx="1442">
                  <c:v>43802</c:v>
                </c:pt>
                <c:pt idx="1443">
                  <c:v>43801</c:v>
                </c:pt>
                <c:pt idx="1444">
                  <c:v>43798</c:v>
                </c:pt>
                <c:pt idx="1445">
                  <c:v>43797</c:v>
                </c:pt>
                <c:pt idx="1446">
                  <c:v>43796</c:v>
                </c:pt>
                <c:pt idx="1447">
                  <c:v>43795</c:v>
                </c:pt>
                <c:pt idx="1448">
                  <c:v>43794</c:v>
                </c:pt>
                <c:pt idx="1449">
                  <c:v>43791</c:v>
                </c:pt>
                <c:pt idx="1450">
                  <c:v>43790</c:v>
                </c:pt>
                <c:pt idx="1451">
                  <c:v>43789</c:v>
                </c:pt>
                <c:pt idx="1452">
                  <c:v>43788</c:v>
                </c:pt>
                <c:pt idx="1453">
                  <c:v>43787</c:v>
                </c:pt>
                <c:pt idx="1454">
                  <c:v>43784</c:v>
                </c:pt>
                <c:pt idx="1455">
                  <c:v>43783</c:v>
                </c:pt>
                <c:pt idx="1456">
                  <c:v>43782</c:v>
                </c:pt>
                <c:pt idx="1457">
                  <c:v>43781</c:v>
                </c:pt>
                <c:pt idx="1458">
                  <c:v>43780</c:v>
                </c:pt>
                <c:pt idx="1459">
                  <c:v>43777</c:v>
                </c:pt>
                <c:pt idx="1460">
                  <c:v>43776</c:v>
                </c:pt>
                <c:pt idx="1461">
                  <c:v>43775</c:v>
                </c:pt>
                <c:pt idx="1462">
                  <c:v>43774</c:v>
                </c:pt>
                <c:pt idx="1463">
                  <c:v>43773</c:v>
                </c:pt>
                <c:pt idx="1464">
                  <c:v>43770</c:v>
                </c:pt>
                <c:pt idx="1465">
                  <c:v>43769</c:v>
                </c:pt>
                <c:pt idx="1466">
                  <c:v>43768</c:v>
                </c:pt>
                <c:pt idx="1467">
                  <c:v>43767</c:v>
                </c:pt>
                <c:pt idx="1468">
                  <c:v>43766</c:v>
                </c:pt>
                <c:pt idx="1469">
                  <c:v>43763</c:v>
                </c:pt>
                <c:pt idx="1470">
                  <c:v>43762</c:v>
                </c:pt>
                <c:pt idx="1471">
                  <c:v>43761</c:v>
                </c:pt>
                <c:pt idx="1472">
                  <c:v>43760</c:v>
                </c:pt>
                <c:pt idx="1473">
                  <c:v>43759</c:v>
                </c:pt>
                <c:pt idx="1474">
                  <c:v>43756</c:v>
                </c:pt>
                <c:pt idx="1475">
                  <c:v>43755</c:v>
                </c:pt>
                <c:pt idx="1476">
                  <c:v>43754</c:v>
                </c:pt>
                <c:pt idx="1477">
                  <c:v>43753</c:v>
                </c:pt>
                <c:pt idx="1478">
                  <c:v>43752</c:v>
                </c:pt>
                <c:pt idx="1479">
                  <c:v>43749</c:v>
                </c:pt>
                <c:pt idx="1480">
                  <c:v>43748</c:v>
                </c:pt>
                <c:pt idx="1481">
                  <c:v>43747</c:v>
                </c:pt>
                <c:pt idx="1482">
                  <c:v>43746</c:v>
                </c:pt>
                <c:pt idx="1483">
                  <c:v>43745</c:v>
                </c:pt>
                <c:pt idx="1484">
                  <c:v>43742</c:v>
                </c:pt>
                <c:pt idx="1485">
                  <c:v>43741</c:v>
                </c:pt>
                <c:pt idx="1486">
                  <c:v>43740</c:v>
                </c:pt>
                <c:pt idx="1487">
                  <c:v>43739</c:v>
                </c:pt>
                <c:pt idx="1488">
                  <c:v>43738</c:v>
                </c:pt>
                <c:pt idx="1489">
                  <c:v>43735</c:v>
                </c:pt>
                <c:pt idx="1490">
                  <c:v>43734</c:v>
                </c:pt>
                <c:pt idx="1491">
                  <c:v>43733</c:v>
                </c:pt>
                <c:pt idx="1492">
                  <c:v>43732</c:v>
                </c:pt>
                <c:pt idx="1493">
                  <c:v>43731</c:v>
                </c:pt>
                <c:pt idx="1494">
                  <c:v>43728</c:v>
                </c:pt>
                <c:pt idx="1495">
                  <c:v>43727</c:v>
                </c:pt>
                <c:pt idx="1496">
                  <c:v>43726</c:v>
                </c:pt>
                <c:pt idx="1497">
                  <c:v>43725</c:v>
                </c:pt>
                <c:pt idx="1498">
                  <c:v>43724</c:v>
                </c:pt>
                <c:pt idx="1499">
                  <c:v>43721</c:v>
                </c:pt>
                <c:pt idx="1500">
                  <c:v>43720</c:v>
                </c:pt>
                <c:pt idx="1501">
                  <c:v>43719</c:v>
                </c:pt>
                <c:pt idx="1502">
                  <c:v>43718</c:v>
                </c:pt>
                <c:pt idx="1503">
                  <c:v>43717</c:v>
                </c:pt>
                <c:pt idx="1504">
                  <c:v>43714</c:v>
                </c:pt>
                <c:pt idx="1505">
                  <c:v>43713</c:v>
                </c:pt>
                <c:pt idx="1506">
                  <c:v>43712</c:v>
                </c:pt>
                <c:pt idx="1507">
                  <c:v>43711</c:v>
                </c:pt>
                <c:pt idx="1508">
                  <c:v>43710</c:v>
                </c:pt>
                <c:pt idx="1509">
                  <c:v>43707</c:v>
                </c:pt>
                <c:pt idx="1510">
                  <c:v>43706</c:v>
                </c:pt>
                <c:pt idx="1511">
                  <c:v>43705</c:v>
                </c:pt>
                <c:pt idx="1512">
                  <c:v>43704</c:v>
                </c:pt>
                <c:pt idx="1513">
                  <c:v>43703</c:v>
                </c:pt>
                <c:pt idx="1514">
                  <c:v>43700</c:v>
                </c:pt>
                <c:pt idx="1515">
                  <c:v>43699</c:v>
                </c:pt>
                <c:pt idx="1516">
                  <c:v>43698</c:v>
                </c:pt>
                <c:pt idx="1517">
                  <c:v>43697</c:v>
                </c:pt>
                <c:pt idx="1518">
                  <c:v>43696</c:v>
                </c:pt>
                <c:pt idx="1519">
                  <c:v>43693</c:v>
                </c:pt>
                <c:pt idx="1520">
                  <c:v>43692</c:v>
                </c:pt>
                <c:pt idx="1521">
                  <c:v>43691</c:v>
                </c:pt>
                <c:pt idx="1522">
                  <c:v>43690</c:v>
                </c:pt>
                <c:pt idx="1523">
                  <c:v>43689</c:v>
                </c:pt>
                <c:pt idx="1524">
                  <c:v>43686</c:v>
                </c:pt>
                <c:pt idx="1525">
                  <c:v>43685</c:v>
                </c:pt>
                <c:pt idx="1526">
                  <c:v>43684</c:v>
                </c:pt>
                <c:pt idx="1527">
                  <c:v>43683</c:v>
                </c:pt>
                <c:pt idx="1528">
                  <c:v>43682</c:v>
                </c:pt>
                <c:pt idx="1529">
                  <c:v>43679</c:v>
                </c:pt>
                <c:pt idx="1530">
                  <c:v>43678</c:v>
                </c:pt>
                <c:pt idx="1531">
                  <c:v>43677</c:v>
                </c:pt>
                <c:pt idx="1532">
                  <c:v>43676</c:v>
                </c:pt>
                <c:pt idx="1533">
                  <c:v>43675</c:v>
                </c:pt>
                <c:pt idx="1534">
                  <c:v>43672</c:v>
                </c:pt>
                <c:pt idx="1535">
                  <c:v>43671</c:v>
                </c:pt>
                <c:pt idx="1536">
                  <c:v>43670</c:v>
                </c:pt>
                <c:pt idx="1537">
                  <c:v>43669</c:v>
                </c:pt>
                <c:pt idx="1538">
                  <c:v>43668</c:v>
                </c:pt>
                <c:pt idx="1539">
                  <c:v>43665</c:v>
                </c:pt>
                <c:pt idx="1540">
                  <c:v>43664</c:v>
                </c:pt>
                <c:pt idx="1541">
                  <c:v>43663</c:v>
                </c:pt>
                <c:pt idx="1542">
                  <c:v>43662</c:v>
                </c:pt>
                <c:pt idx="1543">
                  <c:v>43661</c:v>
                </c:pt>
                <c:pt idx="1544">
                  <c:v>43658</c:v>
                </c:pt>
                <c:pt idx="1545">
                  <c:v>43657</c:v>
                </c:pt>
                <c:pt idx="1546">
                  <c:v>43656</c:v>
                </c:pt>
                <c:pt idx="1547">
                  <c:v>43655</c:v>
                </c:pt>
                <c:pt idx="1548">
                  <c:v>43654</c:v>
                </c:pt>
                <c:pt idx="1549">
                  <c:v>43651</c:v>
                </c:pt>
                <c:pt idx="1550">
                  <c:v>43650</c:v>
                </c:pt>
                <c:pt idx="1551">
                  <c:v>43649</c:v>
                </c:pt>
                <c:pt idx="1552">
                  <c:v>43648</c:v>
                </c:pt>
                <c:pt idx="1553">
                  <c:v>43647</c:v>
                </c:pt>
                <c:pt idx="1554">
                  <c:v>43644</c:v>
                </c:pt>
                <c:pt idx="1555">
                  <c:v>43643</c:v>
                </c:pt>
                <c:pt idx="1556">
                  <c:v>43642</c:v>
                </c:pt>
                <c:pt idx="1557">
                  <c:v>43641</c:v>
                </c:pt>
                <c:pt idx="1558">
                  <c:v>43640</c:v>
                </c:pt>
                <c:pt idx="1559">
                  <c:v>43637</c:v>
                </c:pt>
                <c:pt idx="1560">
                  <c:v>43636</c:v>
                </c:pt>
                <c:pt idx="1561">
                  <c:v>43635</c:v>
                </c:pt>
                <c:pt idx="1562">
                  <c:v>43634</c:v>
                </c:pt>
                <c:pt idx="1563">
                  <c:v>43633</c:v>
                </c:pt>
                <c:pt idx="1564">
                  <c:v>43630</c:v>
                </c:pt>
                <c:pt idx="1565">
                  <c:v>43629</c:v>
                </c:pt>
                <c:pt idx="1566">
                  <c:v>43628</c:v>
                </c:pt>
                <c:pt idx="1567">
                  <c:v>43627</c:v>
                </c:pt>
                <c:pt idx="1568">
                  <c:v>43626</c:v>
                </c:pt>
                <c:pt idx="1569">
                  <c:v>43623</c:v>
                </c:pt>
                <c:pt idx="1570">
                  <c:v>43622</c:v>
                </c:pt>
                <c:pt idx="1571">
                  <c:v>43621</c:v>
                </c:pt>
                <c:pt idx="1572">
                  <c:v>43620</c:v>
                </c:pt>
                <c:pt idx="1573">
                  <c:v>43619</c:v>
                </c:pt>
                <c:pt idx="1574">
                  <c:v>43616</c:v>
                </c:pt>
                <c:pt idx="1575">
                  <c:v>43615</c:v>
                </c:pt>
                <c:pt idx="1576">
                  <c:v>43614</c:v>
                </c:pt>
                <c:pt idx="1577">
                  <c:v>43613</c:v>
                </c:pt>
                <c:pt idx="1578">
                  <c:v>43612</c:v>
                </c:pt>
                <c:pt idx="1579">
                  <c:v>43609</c:v>
                </c:pt>
                <c:pt idx="1580">
                  <c:v>43608</c:v>
                </c:pt>
                <c:pt idx="1581">
                  <c:v>43607</c:v>
                </c:pt>
                <c:pt idx="1582">
                  <c:v>43606</c:v>
                </c:pt>
                <c:pt idx="1583">
                  <c:v>43605</c:v>
                </c:pt>
                <c:pt idx="1584">
                  <c:v>43602</c:v>
                </c:pt>
                <c:pt idx="1585">
                  <c:v>43601</c:v>
                </c:pt>
                <c:pt idx="1586">
                  <c:v>43600</c:v>
                </c:pt>
                <c:pt idx="1587">
                  <c:v>43599</c:v>
                </c:pt>
                <c:pt idx="1588">
                  <c:v>43598</c:v>
                </c:pt>
                <c:pt idx="1589">
                  <c:v>43595</c:v>
                </c:pt>
                <c:pt idx="1590">
                  <c:v>43594</c:v>
                </c:pt>
                <c:pt idx="1591">
                  <c:v>43593</c:v>
                </c:pt>
                <c:pt idx="1592">
                  <c:v>43592</c:v>
                </c:pt>
                <c:pt idx="1593">
                  <c:v>43591</c:v>
                </c:pt>
                <c:pt idx="1594">
                  <c:v>43588</c:v>
                </c:pt>
                <c:pt idx="1595">
                  <c:v>43587</c:v>
                </c:pt>
                <c:pt idx="1596">
                  <c:v>43586</c:v>
                </c:pt>
                <c:pt idx="1597">
                  <c:v>43585</c:v>
                </c:pt>
                <c:pt idx="1598">
                  <c:v>43584</c:v>
                </c:pt>
                <c:pt idx="1599">
                  <c:v>43581</c:v>
                </c:pt>
                <c:pt idx="1600">
                  <c:v>43580</c:v>
                </c:pt>
                <c:pt idx="1601">
                  <c:v>43579</c:v>
                </c:pt>
                <c:pt idx="1602">
                  <c:v>43578</c:v>
                </c:pt>
                <c:pt idx="1603">
                  <c:v>43577</c:v>
                </c:pt>
                <c:pt idx="1604">
                  <c:v>43574</c:v>
                </c:pt>
                <c:pt idx="1605">
                  <c:v>43573</c:v>
                </c:pt>
                <c:pt idx="1606">
                  <c:v>43572</c:v>
                </c:pt>
                <c:pt idx="1607">
                  <c:v>43571</c:v>
                </c:pt>
                <c:pt idx="1608">
                  <c:v>43570</c:v>
                </c:pt>
                <c:pt idx="1609">
                  <c:v>43567</c:v>
                </c:pt>
                <c:pt idx="1610">
                  <c:v>43566</c:v>
                </c:pt>
                <c:pt idx="1611">
                  <c:v>43565</c:v>
                </c:pt>
                <c:pt idx="1612">
                  <c:v>43564</c:v>
                </c:pt>
                <c:pt idx="1613">
                  <c:v>43563</c:v>
                </c:pt>
                <c:pt idx="1614">
                  <c:v>43560</c:v>
                </c:pt>
                <c:pt idx="1615">
                  <c:v>43559</c:v>
                </c:pt>
                <c:pt idx="1616">
                  <c:v>43558</c:v>
                </c:pt>
                <c:pt idx="1617">
                  <c:v>43557</c:v>
                </c:pt>
                <c:pt idx="1618">
                  <c:v>43556</c:v>
                </c:pt>
                <c:pt idx="1619">
                  <c:v>43553</c:v>
                </c:pt>
                <c:pt idx="1620">
                  <c:v>43552</c:v>
                </c:pt>
                <c:pt idx="1621">
                  <c:v>43551</c:v>
                </c:pt>
                <c:pt idx="1622">
                  <c:v>43550</c:v>
                </c:pt>
                <c:pt idx="1623">
                  <c:v>43549</c:v>
                </c:pt>
                <c:pt idx="1624">
                  <c:v>43546</c:v>
                </c:pt>
                <c:pt idx="1625">
                  <c:v>43545</c:v>
                </c:pt>
                <c:pt idx="1626">
                  <c:v>43544</c:v>
                </c:pt>
                <c:pt idx="1627">
                  <c:v>43543</c:v>
                </c:pt>
                <c:pt idx="1628">
                  <c:v>43542</c:v>
                </c:pt>
                <c:pt idx="1629">
                  <c:v>43539</c:v>
                </c:pt>
                <c:pt idx="1630">
                  <c:v>43538</c:v>
                </c:pt>
                <c:pt idx="1631">
                  <c:v>43537</c:v>
                </c:pt>
                <c:pt idx="1632">
                  <c:v>43536</c:v>
                </c:pt>
                <c:pt idx="1633">
                  <c:v>43535</c:v>
                </c:pt>
                <c:pt idx="1634">
                  <c:v>43532</c:v>
                </c:pt>
                <c:pt idx="1635">
                  <c:v>43531</c:v>
                </c:pt>
                <c:pt idx="1636">
                  <c:v>43530</c:v>
                </c:pt>
                <c:pt idx="1637">
                  <c:v>43529</c:v>
                </c:pt>
                <c:pt idx="1638">
                  <c:v>43528</c:v>
                </c:pt>
                <c:pt idx="1639">
                  <c:v>43525</c:v>
                </c:pt>
                <c:pt idx="1640">
                  <c:v>43524</c:v>
                </c:pt>
                <c:pt idx="1641">
                  <c:v>43523</c:v>
                </c:pt>
                <c:pt idx="1642">
                  <c:v>43522</c:v>
                </c:pt>
                <c:pt idx="1643">
                  <c:v>43521</c:v>
                </c:pt>
                <c:pt idx="1644">
                  <c:v>43518</c:v>
                </c:pt>
                <c:pt idx="1645">
                  <c:v>43517</c:v>
                </c:pt>
                <c:pt idx="1646">
                  <c:v>43516</c:v>
                </c:pt>
                <c:pt idx="1647">
                  <c:v>43515</c:v>
                </c:pt>
                <c:pt idx="1648">
                  <c:v>43514</c:v>
                </c:pt>
                <c:pt idx="1649">
                  <c:v>43511</c:v>
                </c:pt>
                <c:pt idx="1650">
                  <c:v>43510</c:v>
                </c:pt>
                <c:pt idx="1651">
                  <c:v>43509</c:v>
                </c:pt>
                <c:pt idx="1652">
                  <c:v>43508</c:v>
                </c:pt>
                <c:pt idx="1653">
                  <c:v>43507</c:v>
                </c:pt>
                <c:pt idx="1654">
                  <c:v>43504</c:v>
                </c:pt>
                <c:pt idx="1655">
                  <c:v>43503</c:v>
                </c:pt>
                <c:pt idx="1656">
                  <c:v>43502</c:v>
                </c:pt>
                <c:pt idx="1657">
                  <c:v>43501</c:v>
                </c:pt>
                <c:pt idx="1658">
                  <c:v>43500</c:v>
                </c:pt>
                <c:pt idx="1659">
                  <c:v>43497</c:v>
                </c:pt>
                <c:pt idx="1660">
                  <c:v>43496</c:v>
                </c:pt>
                <c:pt idx="1661">
                  <c:v>43495</c:v>
                </c:pt>
                <c:pt idx="1662">
                  <c:v>43494</c:v>
                </c:pt>
                <c:pt idx="1663">
                  <c:v>43493</c:v>
                </c:pt>
                <c:pt idx="1664">
                  <c:v>43490</c:v>
                </c:pt>
                <c:pt idx="1665">
                  <c:v>43489</c:v>
                </c:pt>
                <c:pt idx="1666">
                  <c:v>43488</c:v>
                </c:pt>
                <c:pt idx="1667">
                  <c:v>43487</c:v>
                </c:pt>
                <c:pt idx="1668">
                  <c:v>43486</c:v>
                </c:pt>
                <c:pt idx="1669">
                  <c:v>43483</c:v>
                </c:pt>
                <c:pt idx="1670">
                  <c:v>43482</c:v>
                </c:pt>
                <c:pt idx="1671">
                  <c:v>43481</c:v>
                </c:pt>
                <c:pt idx="1672">
                  <c:v>43480</c:v>
                </c:pt>
                <c:pt idx="1673">
                  <c:v>43479</c:v>
                </c:pt>
                <c:pt idx="1674">
                  <c:v>43476</c:v>
                </c:pt>
                <c:pt idx="1675">
                  <c:v>43475</c:v>
                </c:pt>
                <c:pt idx="1676">
                  <c:v>43474</c:v>
                </c:pt>
                <c:pt idx="1677">
                  <c:v>43473</c:v>
                </c:pt>
                <c:pt idx="1678">
                  <c:v>43472</c:v>
                </c:pt>
                <c:pt idx="1679">
                  <c:v>43469</c:v>
                </c:pt>
                <c:pt idx="1680">
                  <c:v>43468</c:v>
                </c:pt>
                <c:pt idx="1681">
                  <c:v>43467</c:v>
                </c:pt>
                <c:pt idx="1682">
                  <c:v>43466</c:v>
                </c:pt>
                <c:pt idx="1683">
                  <c:v>43465</c:v>
                </c:pt>
                <c:pt idx="1684">
                  <c:v>43462</c:v>
                </c:pt>
                <c:pt idx="1685">
                  <c:v>43461</c:v>
                </c:pt>
                <c:pt idx="1686">
                  <c:v>43460</c:v>
                </c:pt>
                <c:pt idx="1687">
                  <c:v>43459</c:v>
                </c:pt>
                <c:pt idx="1688">
                  <c:v>43458</c:v>
                </c:pt>
                <c:pt idx="1689">
                  <c:v>43455</c:v>
                </c:pt>
                <c:pt idx="1690">
                  <c:v>43454</c:v>
                </c:pt>
                <c:pt idx="1691">
                  <c:v>43453</c:v>
                </c:pt>
                <c:pt idx="1692">
                  <c:v>43452</c:v>
                </c:pt>
                <c:pt idx="1693">
                  <c:v>43451</c:v>
                </c:pt>
                <c:pt idx="1694">
                  <c:v>43448</c:v>
                </c:pt>
                <c:pt idx="1695">
                  <c:v>43447</c:v>
                </c:pt>
                <c:pt idx="1696">
                  <c:v>43446</c:v>
                </c:pt>
                <c:pt idx="1697">
                  <c:v>43445</c:v>
                </c:pt>
                <c:pt idx="1698">
                  <c:v>43444</c:v>
                </c:pt>
                <c:pt idx="1699">
                  <c:v>43441</c:v>
                </c:pt>
                <c:pt idx="1700">
                  <c:v>43440</c:v>
                </c:pt>
                <c:pt idx="1701">
                  <c:v>43439</c:v>
                </c:pt>
                <c:pt idx="1702">
                  <c:v>43438</c:v>
                </c:pt>
                <c:pt idx="1703">
                  <c:v>43437</c:v>
                </c:pt>
                <c:pt idx="1704">
                  <c:v>43434</c:v>
                </c:pt>
                <c:pt idx="1705">
                  <c:v>43433</c:v>
                </c:pt>
                <c:pt idx="1706">
                  <c:v>43432</c:v>
                </c:pt>
                <c:pt idx="1707">
                  <c:v>43431</c:v>
                </c:pt>
                <c:pt idx="1708">
                  <c:v>43430</c:v>
                </c:pt>
                <c:pt idx="1709">
                  <c:v>43427</c:v>
                </c:pt>
                <c:pt idx="1710">
                  <c:v>43426</c:v>
                </c:pt>
                <c:pt idx="1711">
                  <c:v>43425</c:v>
                </c:pt>
                <c:pt idx="1712">
                  <c:v>43424</c:v>
                </c:pt>
                <c:pt idx="1713">
                  <c:v>43423</c:v>
                </c:pt>
                <c:pt idx="1714">
                  <c:v>43420</c:v>
                </c:pt>
                <c:pt idx="1715">
                  <c:v>43419</c:v>
                </c:pt>
                <c:pt idx="1716">
                  <c:v>43418</c:v>
                </c:pt>
                <c:pt idx="1717">
                  <c:v>43417</c:v>
                </c:pt>
                <c:pt idx="1718">
                  <c:v>43416</c:v>
                </c:pt>
                <c:pt idx="1719">
                  <c:v>43413</c:v>
                </c:pt>
                <c:pt idx="1720">
                  <c:v>43412</c:v>
                </c:pt>
                <c:pt idx="1721">
                  <c:v>43411</c:v>
                </c:pt>
                <c:pt idx="1722">
                  <c:v>43410</c:v>
                </c:pt>
                <c:pt idx="1723">
                  <c:v>43409</c:v>
                </c:pt>
                <c:pt idx="1724">
                  <c:v>43406</c:v>
                </c:pt>
                <c:pt idx="1725">
                  <c:v>43405</c:v>
                </c:pt>
                <c:pt idx="1726">
                  <c:v>43404</c:v>
                </c:pt>
                <c:pt idx="1727">
                  <c:v>43403</c:v>
                </c:pt>
                <c:pt idx="1728">
                  <c:v>43402</c:v>
                </c:pt>
                <c:pt idx="1729">
                  <c:v>43399</c:v>
                </c:pt>
                <c:pt idx="1730">
                  <c:v>43398</c:v>
                </c:pt>
                <c:pt idx="1731">
                  <c:v>43397</c:v>
                </c:pt>
                <c:pt idx="1732">
                  <c:v>43396</c:v>
                </c:pt>
                <c:pt idx="1733">
                  <c:v>43395</c:v>
                </c:pt>
                <c:pt idx="1734">
                  <c:v>43392</c:v>
                </c:pt>
                <c:pt idx="1735">
                  <c:v>43391</c:v>
                </c:pt>
                <c:pt idx="1736">
                  <c:v>43390</c:v>
                </c:pt>
                <c:pt idx="1737">
                  <c:v>43389</c:v>
                </c:pt>
                <c:pt idx="1738">
                  <c:v>43388</c:v>
                </c:pt>
                <c:pt idx="1739">
                  <c:v>43385</c:v>
                </c:pt>
                <c:pt idx="1740">
                  <c:v>43384</c:v>
                </c:pt>
                <c:pt idx="1741">
                  <c:v>43383</c:v>
                </c:pt>
                <c:pt idx="1742">
                  <c:v>43382</c:v>
                </c:pt>
                <c:pt idx="1743">
                  <c:v>43381</c:v>
                </c:pt>
                <c:pt idx="1744">
                  <c:v>43378</c:v>
                </c:pt>
                <c:pt idx="1745">
                  <c:v>43377</c:v>
                </c:pt>
                <c:pt idx="1746">
                  <c:v>43376</c:v>
                </c:pt>
                <c:pt idx="1747">
                  <c:v>43375</c:v>
                </c:pt>
                <c:pt idx="1748">
                  <c:v>43374</c:v>
                </c:pt>
                <c:pt idx="1749">
                  <c:v>43371</c:v>
                </c:pt>
                <c:pt idx="1750">
                  <c:v>43370</c:v>
                </c:pt>
                <c:pt idx="1751">
                  <c:v>43369</c:v>
                </c:pt>
                <c:pt idx="1752">
                  <c:v>43368</c:v>
                </c:pt>
                <c:pt idx="1753">
                  <c:v>43367</c:v>
                </c:pt>
                <c:pt idx="1754">
                  <c:v>43364</c:v>
                </c:pt>
                <c:pt idx="1755">
                  <c:v>43363</c:v>
                </c:pt>
                <c:pt idx="1756">
                  <c:v>43362</c:v>
                </c:pt>
                <c:pt idx="1757">
                  <c:v>43361</c:v>
                </c:pt>
                <c:pt idx="1758">
                  <c:v>43360</c:v>
                </c:pt>
                <c:pt idx="1759">
                  <c:v>43357</c:v>
                </c:pt>
                <c:pt idx="1760">
                  <c:v>43356</c:v>
                </c:pt>
                <c:pt idx="1761">
                  <c:v>43355</c:v>
                </c:pt>
                <c:pt idx="1762">
                  <c:v>43354</c:v>
                </c:pt>
                <c:pt idx="1763">
                  <c:v>43353</c:v>
                </c:pt>
                <c:pt idx="1764">
                  <c:v>43350</c:v>
                </c:pt>
                <c:pt idx="1765">
                  <c:v>43349</c:v>
                </c:pt>
                <c:pt idx="1766">
                  <c:v>43348</c:v>
                </c:pt>
                <c:pt idx="1767">
                  <c:v>43347</c:v>
                </c:pt>
                <c:pt idx="1768">
                  <c:v>43346</c:v>
                </c:pt>
                <c:pt idx="1769">
                  <c:v>43343</c:v>
                </c:pt>
                <c:pt idx="1770">
                  <c:v>43342</c:v>
                </c:pt>
                <c:pt idx="1771">
                  <c:v>43341</c:v>
                </c:pt>
                <c:pt idx="1772">
                  <c:v>43340</c:v>
                </c:pt>
                <c:pt idx="1773">
                  <c:v>43339</c:v>
                </c:pt>
                <c:pt idx="1774">
                  <c:v>43336</c:v>
                </c:pt>
                <c:pt idx="1775">
                  <c:v>43335</c:v>
                </c:pt>
                <c:pt idx="1776">
                  <c:v>43334</c:v>
                </c:pt>
                <c:pt idx="1777">
                  <c:v>43333</c:v>
                </c:pt>
                <c:pt idx="1778">
                  <c:v>43332</c:v>
                </c:pt>
                <c:pt idx="1779">
                  <c:v>43329</c:v>
                </c:pt>
                <c:pt idx="1780">
                  <c:v>43328</c:v>
                </c:pt>
                <c:pt idx="1781">
                  <c:v>43327</c:v>
                </c:pt>
                <c:pt idx="1782">
                  <c:v>43326</c:v>
                </c:pt>
                <c:pt idx="1783">
                  <c:v>43325</c:v>
                </c:pt>
                <c:pt idx="1784">
                  <c:v>43322</c:v>
                </c:pt>
                <c:pt idx="1785">
                  <c:v>43321</c:v>
                </c:pt>
                <c:pt idx="1786">
                  <c:v>43320</c:v>
                </c:pt>
                <c:pt idx="1787">
                  <c:v>43319</c:v>
                </c:pt>
                <c:pt idx="1788">
                  <c:v>43318</c:v>
                </c:pt>
                <c:pt idx="1789">
                  <c:v>43315</c:v>
                </c:pt>
                <c:pt idx="1790">
                  <c:v>43314</c:v>
                </c:pt>
                <c:pt idx="1791">
                  <c:v>43313</c:v>
                </c:pt>
                <c:pt idx="1792">
                  <c:v>43312</c:v>
                </c:pt>
                <c:pt idx="1793">
                  <c:v>43311</c:v>
                </c:pt>
                <c:pt idx="1794">
                  <c:v>43308</c:v>
                </c:pt>
                <c:pt idx="1795">
                  <c:v>43307</c:v>
                </c:pt>
                <c:pt idx="1796">
                  <c:v>43306</c:v>
                </c:pt>
                <c:pt idx="1797">
                  <c:v>43305</c:v>
                </c:pt>
                <c:pt idx="1798">
                  <c:v>43304</c:v>
                </c:pt>
                <c:pt idx="1799">
                  <c:v>43301</c:v>
                </c:pt>
                <c:pt idx="1800">
                  <c:v>43300</c:v>
                </c:pt>
                <c:pt idx="1801">
                  <c:v>43299</c:v>
                </c:pt>
                <c:pt idx="1802">
                  <c:v>43298</c:v>
                </c:pt>
                <c:pt idx="1803">
                  <c:v>43297</c:v>
                </c:pt>
                <c:pt idx="1804">
                  <c:v>43294</c:v>
                </c:pt>
                <c:pt idx="1805">
                  <c:v>43293</c:v>
                </c:pt>
                <c:pt idx="1806">
                  <c:v>43292</c:v>
                </c:pt>
                <c:pt idx="1807">
                  <c:v>43291</c:v>
                </c:pt>
                <c:pt idx="1808">
                  <c:v>43290</c:v>
                </c:pt>
                <c:pt idx="1809">
                  <c:v>43287</c:v>
                </c:pt>
                <c:pt idx="1810">
                  <c:v>43286</c:v>
                </c:pt>
                <c:pt idx="1811">
                  <c:v>43285</c:v>
                </c:pt>
                <c:pt idx="1812">
                  <c:v>43284</c:v>
                </c:pt>
                <c:pt idx="1813">
                  <c:v>43283</c:v>
                </c:pt>
                <c:pt idx="1814">
                  <c:v>43280</c:v>
                </c:pt>
                <c:pt idx="1815">
                  <c:v>43279</c:v>
                </c:pt>
                <c:pt idx="1816">
                  <c:v>43278</c:v>
                </c:pt>
                <c:pt idx="1817">
                  <c:v>43277</c:v>
                </c:pt>
                <c:pt idx="1818">
                  <c:v>43276</c:v>
                </c:pt>
                <c:pt idx="1819">
                  <c:v>43273</c:v>
                </c:pt>
                <c:pt idx="1820">
                  <c:v>43272</c:v>
                </c:pt>
                <c:pt idx="1821">
                  <c:v>43271</c:v>
                </c:pt>
                <c:pt idx="1822">
                  <c:v>43270</c:v>
                </c:pt>
                <c:pt idx="1823">
                  <c:v>43269</c:v>
                </c:pt>
                <c:pt idx="1824">
                  <c:v>43266</c:v>
                </c:pt>
                <c:pt idx="1825">
                  <c:v>43265</c:v>
                </c:pt>
                <c:pt idx="1826">
                  <c:v>43264</c:v>
                </c:pt>
                <c:pt idx="1827">
                  <c:v>43263</c:v>
                </c:pt>
                <c:pt idx="1828">
                  <c:v>43262</c:v>
                </c:pt>
                <c:pt idx="1829">
                  <c:v>43259</c:v>
                </c:pt>
                <c:pt idx="1830">
                  <c:v>43258</c:v>
                </c:pt>
                <c:pt idx="1831">
                  <c:v>43257</c:v>
                </c:pt>
                <c:pt idx="1832">
                  <c:v>43256</c:v>
                </c:pt>
                <c:pt idx="1833">
                  <c:v>43255</c:v>
                </c:pt>
                <c:pt idx="1834">
                  <c:v>43252</c:v>
                </c:pt>
                <c:pt idx="1835">
                  <c:v>43251</c:v>
                </c:pt>
                <c:pt idx="1836">
                  <c:v>43250</c:v>
                </c:pt>
                <c:pt idx="1837">
                  <c:v>43249</c:v>
                </c:pt>
                <c:pt idx="1838">
                  <c:v>43248</c:v>
                </c:pt>
                <c:pt idx="1839">
                  <c:v>43245</c:v>
                </c:pt>
                <c:pt idx="1840">
                  <c:v>43244</c:v>
                </c:pt>
                <c:pt idx="1841">
                  <c:v>43243</c:v>
                </c:pt>
                <c:pt idx="1842">
                  <c:v>43242</c:v>
                </c:pt>
                <c:pt idx="1843">
                  <c:v>43241</c:v>
                </c:pt>
                <c:pt idx="1844">
                  <c:v>43238</c:v>
                </c:pt>
                <c:pt idx="1845">
                  <c:v>43237</c:v>
                </c:pt>
                <c:pt idx="1846">
                  <c:v>43236</c:v>
                </c:pt>
                <c:pt idx="1847">
                  <c:v>43235</c:v>
                </c:pt>
                <c:pt idx="1848">
                  <c:v>43234</c:v>
                </c:pt>
                <c:pt idx="1849">
                  <c:v>43231</c:v>
                </c:pt>
                <c:pt idx="1850">
                  <c:v>43230</c:v>
                </c:pt>
                <c:pt idx="1851">
                  <c:v>43229</c:v>
                </c:pt>
                <c:pt idx="1852">
                  <c:v>43228</c:v>
                </c:pt>
                <c:pt idx="1853">
                  <c:v>43227</c:v>
                </c:pt>
                <c:pt idx="1854">
                  <c:v>43224</c:v>
                </c:pt>
                <c:pt idx="1855">
                  <c:v>43223</c:v>
                </c:pt>
                <c:pt idx="1856">
                  <c:v>43222</c:v>
                </c:pt>
                <c:pt idx="1857">
                  <c:v>43221</c:v>
                </c:pt>
                <c:pt idx="1858">
                  <c:v>43220</c:v>
                </c:pt>
                <c:pt idx="1859">
                  <c:v>43217</c:v>
                </c:pt>
                <c:pt idx="1860">
                  <c:v>43216</c:v>
                </c:pt>
                <c:pt idx="1861">
                  <c:v>43215</c:v>
                </c:pt>
                <c:pt idx="1862">
                  <c:v>43214</c:v>
                </c:pt>
                <c:pt idx="1863">
                  <c:v>43213</c:v>
                </c:pt>
                <c:pt idx="1864">
                  <c:v>43210</c:v>
                </c:pt>
                <c:pt idx="1865">
                  <c:v>43209</c:v>
                </c:pt>
                <c:pt idx="1866">
                  <c:v>43208</c:v>
                </c:pt>
                <c:pt idx="1867">
                  <c:v>43207</c:v>
                </c:pt>
                <c:pt idx="1868">
                  <c:v>43206</c:v>
                </c:pt>
                <c:pt idx="1869">
                  <c:v>43203</c:v>
                </c:pt>
                <c:pt idx="1870">
                  <c:v>43202</c:v>
                </c:pt>
                <c:pt idx="1871">
                  <c:v>43201</c:v>
                </c:pt>
                <c:pt idx="1872">
                  <c:v>43200</c:v>
                </c:pt>
                <c:pt idx="1873">
                  <c:v>43199</c:v>
                </c:pt>
                <c:pt idx="1874">
                  <c:v>43196</c:v>
                </c:pt>
                <c:pt idx="1875">
                  <c:v>43195</c:v>
                </c:pt>
                <c:pt idx="1876">
                  <c:v>43194</c:v>
                </c:pt>
                <c:pt idx="1877">
                  <c:v>43193</c:v>
                </c:pt>
                <c:pt idx="1878">
                  <c:v>43192</c:v>
                </c:pt>
                <c:pt idx="1879">
                  <c:v>43189</c:v>
                </c:pt>
                <c:pt idx="1880">
                  <c:v>43188</c:v>
                </c:pt>
                <c:pt idx="1881">
                  <c:v>43187</c:v>
                </c:pt>
                <c:pt idx="1882">
                  <c:v>43186</c:v>
                </c:pt>
                <c:pt idx="1883">
                  <c:v>43185</c:v>
                </c:pt>
                <c:pt idx="1884">
                  <c:v>43182</c:v>
                </c:pt>
                <c:pt idx="1885">
                  <c:v>43181</c:v>
                </c:pt>
                <c:pt idx="1886">
                  <c:v>43180</c:v>
                </c:pt>
                <c:pt idx="1887">
                  <c:v>43179</c:v>
                </c:pt>
                <c:pt idx="1888">
                  <c:v>43178</c:v>
                </c:pt>
                <c:pt idx="1889">
                  <c:v>43175</c:v>
                </c:pt>
                <c:pt idx="1890">
                  <c:v>43174</c:v>
                </c:pt>
                <c:pt idx="1891">
                  <c:v>43173</c:v>
                </c:pt>
                <c:pt idx="1892">
                  <c:v>43172</c:v>
                </c:pt>
                <c:pt idx="1893">
                  <c:v>43171</c:v>
                </c:pt>
                <c:pt idx="1894">
                  <c:v>43168</c:v>
                </c:pt>
                <c:pt idx="1895">
                  <c:v>43167</c:v>
                </c:pt>
                <c:pt idx="1896">
                  <c:v>43166</c:v>
                </c:pt>
                <c:pt idx="1897">
                  <c:v>43165</c:v>
                </c:pt>
                <c:pt idx="1898">
                  <c:v>43164</c:v>
                </c:pt>
                <c:pt idx="1899">
                  <c:v>43161</c:v>
                </c:pt>
                <c:pt idx="1900">
                  <c:v>43160</c:v>
                </c:pt>
                <c:pt idx="1901">
                  <c:v>43159</c:v>
                </c:pt>
                <c:pt idx="1902">
                  <c:v>43158</c:v>
                </c:pt>
                <c:pt idx="1903">
                  <c:v>43157</c:v>
                </c:pt>
                <c:pt idx="1904">
                  <c:v>43154</c:v>
                </c:pt>
                <c:pt idx="1905">
                  <c:v>43153</c:v>
                </c:pt>
                <c:pt idx="1906">
                  <c:v>43152</c:v>
                </c:pt>
                <c:pt idx="1907">
                  <c:v>43151</c:v>
                </c:pt>
                <c:pt idx="1908">
                  <c:v>43150</c:v>
                </c:pt>
                <c:pt idx="1909">
                  <c:v>43147</c:v>
                </c:pt>
                <c:pt idx="1910">
                  <c:v>43146</c:v>
                </c:pt>
                <c:pt idx="1911">
                  <c:v>43145</c:v>
                </c:pt>
                <c:pt idx="1912">
                  <c:v>43144</c:v>
                </c:pt>
                <c:pt idx="1913">
                  <c:v>43143</c:v>
                </c:pt>
                <c:pt idx="1914">
                  <c:v>43140</c:v>
                </c:pt>
                <c:pt idx="1915">
                  <c:v>43139</c:v>
                </c:pt>
                <c:pt idx="1916">
                  <c:v>43138</c:v>
                </c:pt>
                <c:pt idx="1917">
                  <c:v>43137</c:v>
                </c:pt>
                <c:pt idx="1918">
                  <c:v>43136</c:v>
                </c:pt>
                <c:pt idx="1919">
                  <c:v>43133</c:v>
                </c:pt>
                <c:pt idx="1920">
                  <c:v>43132</c:v>
                </c:pt>
                <c:pt idx="1921">
                  <c:v>43131</c:v>
                </c:pt>
                <c:pt idx="1922">
                  <c:v>43130</c:v>
                </c:pt>
                <c:pt idx="1923">
                  <c:v>43129</c:v>
                </c:pt>
                <c:pt idx="1924">
                  <c:v>43126</c:v>
                </c:pt>
                <c:pt idx="1925">
                  <c:v>43125</c:v>
                </c:pt>
                <c:pt idx="1926">
                  <c:v>43124</c:v>
                </c:pt>
                <c:pt idx="1927">
                  <c:v>43123</c:v>
                </c:pt>
                <c:pt idx="1928">
                  <c:v>43122</c:v>
                </c:pt>
                <c:pt idx="1929">
                  <c:v>43119</c:v>
                </c:pt>
                <c:pt idx="1930">
                  <c:v>43118</c:v>
                </c:pt>
                <c:pt idx="1931">
                  <c:v>43117</c:v>
                </c:pt>
                <c:pt idx="1932">
                  <c:v>43116</c:v>
                </c:pt>
                <c:pt idx="1933">
                  <c:v>43115</c:v>
                </c:pt>
                <c:pt idx="1934">
                  <c:v>43112</c:v>
                </c:pt>
                <c:pt idx="1935">
                  <c:v>43111</c:v>
                </c:pt>
                <c:pt idx="1936">
                  <c:v>43110</c:v>
                </c:pt>
                <c:pt idx="1937">
                  <c:v>43109</c:v>
                </c:pt>
                <c:pt idx="1938">
                  <c:v>43108</c:v>
                </c:pt>
                <c:pt idx="1939">
                  <c:v>43105</c:v>
                </c:pt>
                <c:pt idx="1940">
                  <c:v>43104</c:v>
                </c:pt>
                <c:pt idx="1941">
                  <c:v>43103</c:v>
                </c:pt>
                <c:pt idx="1942">
                  <c:v>43102</c:v>
                </c:pt>
                <c:pt idx="1943">
                  <c:v>43101</c:v>
                </c:pt>
                <c:pt idx="1944">
                  <c:v>43098</c:v>
                </c:pt>
                <c:pt idx="1945">
                  <c:v>43097</c:v>
                </c:pt>
                <c:pt idx="1946">
                  <c:v>43096</c:v>
                </c:pt>
                <c:pt idx="1947">
                  <c:v>43095</c:v>
                </c:pt>
                <c:pt idx="1948">
                  <c:v>43094</c:v>
                </c:pt>
                <c:pt idx="1949">
                  <c:v>43091</c:v>
                </c:pt>
                <c:pt idx="1950">
                  <c:v>43090</c:v>
                </c:pt>
                <c:pt idx="1951">
                  <c:v>43089</c:v>
                </c:pt>
                <c:pt idx="1952">
                  <c:v>43088</c:v>
                </c:pt>
                <c:pt idx="1953">
                  <c:v>43087</c:v>
                </c:pt>
                <c:pt idx="1954">
                  <c:v>43084</c:v>
                </c:pt>
                <c:pt idx="1955">
                  <c:v>43083</c:v>
                </c:pt>
                <c:pt idx="1956">
                  <c:v>43082</c:v>
                </c:pt>
                <c:pt idx="1957">
                  <c:v>43081</c:v>
                </c:pt>
                <c:pt idx="1958">
                  <c:v>43080</c:v>
                </c:pt>
                <c:pt idx="1959">
                  <c:v>43077</c:v>
                </c:pt>
                <c:pt idx="1960">
                  <c:v>43076</c:v>
                </c:pt>
                <c:pt idx="1961">
                  <c:v>43075</c:v>
                </c:pt>
                <c:pt idx="1962">
                  <c:v>43074</c:v>
                </c:pt>
                <c:pt idx="1963">
                  <c:v>43073</c:v>
                </c:pt>
                <c:pt idx="1964">
                  <c:v>43070</c:v>
                </c:pt>
                <c:pt idx="1965">
                  <c:v>43069</c:v>
                </c:pt>
                <c:pt idx="1966">
                  <c:v>43068</c:v>
                </c:pt>
                <c:pt idx="1967">
                  <c:v>43067</c:v>
                </c:pt>
                <c:pt idx="1968">
                  <c:v>43066</c:v>
                </c:pt>
                <c:pt idx="1969">
                  <c:v>43063</c:v>
                </c:pt>
                <c:pt idx="1970">
                  <c:v>43062</c:v>
                </c:pt>
                <c:pt idx="1971">
                  <c:v>43061</c:v>
                </c:pt>
                <c:pt idx="1972">
                  <c:v>43060</c:v>
                </c:pt>
                <c:pt idx="1973">
                  <c:v>43059</c:v>
                </c:pt>
                <c:pt idx="1974">
                  <c:v>43056</c:v>
                </c:pt>
                <c:pt idx="1975">
                  <c:v>43055</c:v>
                </c:pt>
                <c:pt idx="1976">
                  <c:v>43054</c:v>
                </c:pt>
                <c:pt idx="1977">
                  <c:v>43053</c:v>
                </c:pt>
                <c:pt idx="1978">
                  <c:v>43052</c:v>
                </c:pt>
                <c:pt idx="1979">
                  <c:v>43049</c:v>
                </c:pt>
                <c:pt idx="1980">
                  <c:v>43048</c:v>
                </c:pt>
                <c:pt idx="1981">
                  <c:v>43047</c:v>
                </c:pt>
                <c:pt idx="1982">
                  <c:v>43046</c:v>
                </c:pt>
                <c:pt idx="1983">
                  <c:v>43045</c:v>
                </c:pt>
                <c:pt idx="1984">
                  <c:v>43042</c:v>
                </c:pt>
                <c:pt idx="1985">
                  <c:v>43041</c:v>
                </c:pt>
                <c:pt idx="1986">
                  <c:v>43040</c:v>
                </c:pt>
                <c:pt idx="1987">
                  <c:v>43039</c:v>
                </c:pt>
                <c:pt idx="1988">
                  <c:v>43038</c:v>
                </c:pt>
                <c:pt idx="1989">
                  <c:v>43035</c:v>
                </c:pt>
                <c:pt idx="1990">
                  <c:v>43034</c:v>
                </c:pt>
                <c:pt idx="1991">
                  <c:v>43033</c:v>
                </c:pt>
                <c:pt idx="1992">
                  <c:v>43032</c:v>
                </c:pt>
                <c:pt idx="1993">
                  <c:v>43031</c:v>
                </c:pt>
                <c:pt idx="1994">
                  <c:v>43028</c:v>
                </c:pt>
                <c:pt idx="1995">
                  <c:v>43027</c:v>
                </c:pt>
                <c:pt idx="1996">
                  <c:v>43026</c:v>
                </c:pt>
                <c:pt idx="1997">
                  <c:v>43025</c:v>
                </c:pt>
                <c:pt idx="1998">
                  <c:v>43024</c:v>
                </c:pt>
                <c:pt idx="1999">
                  <c:v>43021</c:v>
                </c:pt>
                <c:pt idx="2000">
                  <c:v>43020</c:v>
                </c:pt>
                <c:pt idx="2001">
                  <c:v>43019</c:v>
                </c:pt>
                <c:pt idx="2002">
                  <c:v>43018</c:v>
                </c:pt>
                <c:pt idx="2003">
                  <c:v>43017</c:v>
                </c:pt>
                <c:pt idx="2004">
                  <c:v>43014</c:v>
                </c:pt>
                <c:pt idx="2005">
                  <c:v>43013</c:v>
                </c:pt>
                <c:pt idx="2006">
                  <c:v>43012</c:v>
                </c:pt>
                <c:pt idx="2007">
                  <c:v>43011</c:v>
                </c:pt>
                <c:pt idx="2008">
                  <c:v>43010</c:v>
                </c:pt>
                <c:pt idx="2009">
                  <c:v>43007</c:v>
                </c:pt>
                <c:pt idx="2010">
                  <c:v>43006</c:v>
                </c:pt>
                <c:pt idx="2011">
                  <c:v>43005</c:v>
                </c:pt>
                <c:pt idx="2012">
                  <c:v>43004</c:v>
                </c:pt>
                <c:pt idx="2013">
                  <c:v>43003</c:v>
                </c:pt>
                <c:pt idx="2014">
                  <c:v>43000</c:v>
                </c:pt>
                <c:pt idx="2015">
                  <c:v>42999</c:v>
                </c:pt>
                <c:pt idx="2016">
                  <c:v>42998</c:v>
                </c:pt>
                <c:pt idx="2017">
                  <c:v>42997</c:v>
                </c:pt>
                <c:pt idx="2018">
                  <c:v>42996</c:v>
                </c:pt>
                <c:pt idx="2019">
                  <c:v>42993</c:v>
                </c:pt>
                <c:pt idx="2020">
                  <c:v>42992</c:v>
                </c:pt>
                <c:pt idx="2021">
                  <c:v>42991</c:v>
                </c:pt>
                <c:pt idx="2022">
                  <c:v>42990</c:v>
                </c:pt>
                <c:pt idx="2023">
                  <c:v>42989</c:v>
                </c:pt>
                <c:pt idx="2024">
                  <c:v>42986</c:v>
                </c:pt>
                <c:pt idx="2025">
                  <c:v>42985</c:v>
                </c:pt>
                <c:pt idx="2026">
                  <c:v>42984</c:v>
                </c:pt>
                <c:pt idx="2027">
                  <c:v>42983</c:v>
                </c:pt>
                <c:pt idx="2028">
                  <c:v>42982</c:v>
                </c:pt>
                <c:pt idx="2029">
                  <c:v>42979</c:v>
                </c:pt>
                <c:pt idx="2030">
                  <c:v>42978</c:v>
                </c:pt>
                <c:pt idx="2031">
                  <c:v>42977</c:v>
                </c:pt>
                <c:pt idx="2032">
                  <c:v>42976</c:v>
                </c:pt>
                <c:pt idx="2033">
                  <c:v>42975</c:v>
                </c:pt>
                <c:pt idx="2034">
                  <c:v>42972</c:v>
                </c:pt>
                <c:pt idx="2035">
                  <c:v>42971</c:v>
                </c:pt>
                <c:pt idx="2036">
                  <c:v>42970</c:v>
                </c:pt>
                <c:pt idx="2037">
                  <c:v>42969</c:v>
                </c:pt>
                <c:pt idx="2038">
                  <c:v>42968</c:v>
                </c:pt>
                <c:pt idx="2039">
                  <c:v>42965</c:v>
                </c:pt>
                <c:pt idx="2040">
                  <c:v>42964</c:v>
                </c:pt>
                <c:pt idx="2041">
                  <c:v>42963</c:v>
                </c:pt>
                <c:pt idx="2042">
                  <c:v>42962</c:v>
                </c:pt>
                <c:pt idx="2043">
                  <c:v>42961</c:v>
                </c:pt>
                <c:pt idx="2044">
                  <c:v>42958</c:v>
                </c:pt>
                <c:pt idx="2045">
                  <c:v>42957</c:v>
                </c:pt>
                <c:pt idx="2046">
                  <c:v>42956</c:v>
                </c:pt>
                <c:pt idx="2047">
                  <c:v>42955</c:v>
                </c:pt>
                <c:pt idx="2048">
                  <c:v>42954</c:v>
                </c:pt>
                <c:pt idx="2049">
                  <c:v>42951</c:v>
                </c:pt>
                <c:pt idx="2050">
                  <c:v>42950</c:v>
                </c:pt>
                <c:pt idx="2051">
                  <c:v>42949</c:v>
                </c:pt>
                <c:pt idx="2052">
                  <c:v>42948</c:v>
                </c:pt>
                <c:pt idx="2053">
                  <c:v>42947</c:v>
                </c:pt>
                <c:pt idx="2054">
                  <c:v>42944</c:v>
                </c:pt>
                <c:pt idx="2055">
                  <c:v>42943</c:v>
                </c:pt>
                <c:pt idx="2056">
                  <c:v>42942</c:v>
                </c:pt>
                <c:pt idx="2057">
                  <c:v>42941</c:v>
                </c:pt>
                <c:pt idx="2058">
                  <c:v>42940</c:v>
                </c:pt>
                <c:pt idx="2059">
                  <c:v>42937</c:v>
                </c:pt>
                <c:pt idx="2060">
                  <c:v>42936</c:v>
                </c:pt>
                <c:pt idx="2061">
                  <c:v>42935</c:v>
                </c:pt>
                <c:pt idx="2062">
                  <c:v>42934</c:v>
                </c:pt>
                <c:pt idx="2063">
                  <c:v>42933</c:v>
                </c:pt>
                <c:pt idx="2064">
                  <c:v>42930</c:v>
                </c:pt>
                <c:pt idx="2065">
                  <c:v>42929</c:v>
                </c:pt>
                <c:pt idx="2066">
                  <c:v>42928</c:v>
                </c:pt>
                <c:pt idx="2067">
                  <c:v>42927</c:v>
                </c:pt>
                <c:pt idx="2068">
                  <c:v>42926</c:v>
                </c:pt>
                <c:pt idx="2069">
                  <c:v>42923</c:v>
                </c:pt>
                <c:pt idx="2070">
                  <c:v>42922</c:v>
                </c:pt>
                <c:pt idx="2071">
                  <c:v>42921</c:v>
                </c:pt>
                <c:pt idx="2072">
                  <c:v>42920</c:v>
                </c:pt>
                <c:pt idx="2073">
                  <c:v>42919</c:v>
                </c:pt>
                <c:pt idx="2074">
                  <c:v>42916</c:v>
                </c:pt>
                <c:pt idx="2075">
                  <c:v>42915</c:v>
                </c:pt>
                <c:pt idx="2076">
                  <c:v>42914</c:v>
                </c:pt>
                <c:pt idx="2077">
                  <c:v>42913</c:v>
                </c:pt>
                <c:pt idx="2078">
                  <c:v>42912</c:v>
                </c:pt>
                <c:pt idx="2079">
                  <c:v>42909</c:v>
                </c:pt>
                <c:pt idx="2080">
                  <c:v>42908</c:v>
                </c:pt>
                <c:pt idx="2081">
                  <c:v>42907</c:v>
                </c:pt>
                <c:pt idx="2082">
                  <c:v>42906</c:v>
                </c:pt>
                <c:pt idx="2083">
                  <c:v>42905</c:v>
                </c:pt>
                <c:pt idx="2084">
                  <c:v>42902</c:v>
                </c:pt>
                <c:pt idx="2085">
                  <c:v>42901</c:v>
                </c:pt>
                <c:pt idx="2086">
                  <c:v>42900</c:v>
                </c:pt>
                <c:pt idx="2087">
                  <c:v>42899</c:v>
                </c:pt>
                <c:pt idx="2088">
                  <c:v>42898</c:v>
                </c:pt>
                <c:pt idx="2089">
                  <c:v>42895</c:v>
                </c:pt>
                <c:pt idx="2090">
                  <c:v>42894</c:v>
                </c:pt>
                <c:pt idx="2091">
                  <c:v>42893</c:v>
                </c:pt>
                <c:pt idx="2092">
                  <c:v>42892</c:v>
                </c:pt>
                <c:pt idx="2093">
                  <c:v>42891</c:v>
                </c:pt>
                <c:pt idx="2094">
                  <c:v>42888</c:v>
                </c:pt>
                <c:pt idx="2095">
                  <c:v>42887</c:v>
                </c:pt>
                <c:pt idx="2096">
                  <c:v>42886</c:v>
                </c:pt>
                <c:pt idx="2097">
                  <c:v>42885</c:v>
                </c:pt>
                <c:pt idx="2098">
                  <c:v>42884</c:v>
                </c:pt>
                <c:pt idx="2099">
                  <c:v>42881</c:v>
                </c:pt>
                <c:pt idx="2100">
                  <c:v>42880</c:v>
                </c:pt>
                <c:pt idx="2101">
                  <c:v>42879</c:v>
                </c:pt>
                <c:pt idx="2102">
                  <c:v>42878</c:v>
                </c:pt>
                <c:pt idx="2103">
                  <c:v>42877</c:v>
                </c:pt>
                <c:pt idx="2104">
                  <c:v>42874</c:v>
                </c:pt>
                <c:pt idx="2105">
                  <c:v>42873</c:v>
                </c:pt>
                <c:pt idx="2106">
                  <c:v>42872</c:v>
                </c:pt>
                <c:pt idx="2107">
                  <c:v>42871</c:v>
                </c:pt>
                <c:pt idx="2108">
                  <c:v>42870</c:v>
                </c:pt>
                <c:pt idx="2109">
                  <c:v>42867</c:v>
                </c:pt>
                <c:pt idx="2110">
                  <c:v>42866</c:v>
                </c:pt>
                <c:pt idx="2111">
                  <c:v>42865</c:v>
                </c:pt>
                <c:pt idx="2112">
                  <c:v>42864</c:v>
                </c:pt>
                <c:pt idx="2113">
                  <c:v>42863</c:v>
                </c:pt>
                <c:pt idx="2114">
                  <c:v>42860</c:v>
                </c:pt>
                <c:pt idx="2115">
                  <c:v>42859</c:v>
                </c:pt>
                <c:pt idx="2116">
                  <c:v>42858</c:v>
                </c:pt>
                <c:pt idx="2117">
                  <c:v>42857</c:v>
                </c:pt>
                <c:pt idx="2118">
                  <c:v>42856</c:v>
                </c:pt>
                <c:pt idx="2119">
                  <c:v>42853</c:v>
                </c:pt>
                <c:pt idx="2120">
                  <c:v>42852</c:v>
                </c:pt>
                <c:pt idx="2121">
                  <c:v>42851</c:v>
                </c:pt>
                <c:pt idx="2122">
                  <c:v>42850</c:v>
                </c:pt>
                <c:pt idx="2123">
                  <c:v>42849</c:v>
                </c:pt>
                <c:pt idx="2124">
                  <c:v>42846</c:v>
                </c:pt>
                <c:pt idx="2125">
                  <c:v>42845</c:v>
                </c:pt>
                <c:pt idx="2126">
                  <c:v>42844</c:v>
                </c:pt>
                <c:pt idx="2127">
                  <c:v>42843</c:v>
                </c:pt>
                <c:pt idx="2128">
                  <c:v>42842</c:v>
                </c:pt>
                <c:pt idx="2129">
                  <c:v>42839</c:v>
                </c:pt>
                <c:pt idx="2130">
                  <c:v>42838</c:v>
                </c:pt>
                <c:pt idx="2131">
                  <c:v>42837</c:v>
                </c:pt>
                <c:pt idx="2132">
                  <c:v>42836</c:v>
                </c:pt>
                <c:pt idx="2133">
                  <c:v>42835</c:v>
                </c:pt>
                <c:pt idx="2134">
                  <c:v>42832</c:v>
                </c:pt>
                <c:pt idx="2135">
                  <c:v>42831</c:v>
                </c:pt>
                <c:pt idx="2136">
                  <c:v>42830</c:v>
                </c:pt>
                <c:pt idx="2137">
                  <c:v>42829</c:v>
                </c:pt>
                <c:pt idx="2138">
                  <c:v>42828</c:v>
                </c:pt>
                <c:pt idx="2139">
                  <c:v>42825</c:v>
                </c:pt>
                <c:pt idx="2140">
                  <c:v>42824</c:v>
                </c:pt>
                <c:pt idx="2141">
                  <c:v>42823</c:v>
                </c:pt>
                <c:pt idx="2142">
                  <c:v>42822</c:v>
                </c:pt>
                <c:pt idx="2143">
                  <c:v>42821</c:v>
                </c:pt>
                <c:pt idx="2144">
                  <c:v>42818</c:v>
                </c:pt>
                <c:pt idx="2145">
                  <c:v>42817</c:v>
                </c:pt>
                <c:pt idx="2146">
                  <c:v>42816</c:v>
                </c:pt>
                <c:pt idx="2147">
                  <c:v>42815</c:v>
                </c:pt>
                <c:pt idx="2148">
                  <c:v>42814</c:v>
                </c:pt>
                <c:pt idx="2149">
                  <c:v>42811</c:v>
                </c:pt>
                <c:pt idx="2150">
                  <c:v>42810</c:v>
                </c:pt>
                <c:pt idx="2151">
                  <c:v>42809</c:v>
                </c:pt>
                <c:pt idx="2152">
                  <c:v>42808</c:v>
                </c:pt>
                <c:pt idx="2153">
                  <c:v>42807</c:v>
                </c:pt>
                <c:pt idx="2154">
                  <c:v>42804</c:v>
                </c:pt>
                <c:pt idx="2155">
                  <c:v>42803</c:v>
                </c:pt>
                <c:pt idx="2156">
                  <c:v>42802</c:v>
                </c:pt>
                <c:pt idx="2157">
                  <c:v>42801</c:v>
                </c:pt>
                <c:pt idx="2158">
                  <c:v>42800</c:v>
                </c:pt>
                <c:pt idx="2159">
                  <c:v>42797</c:v>
                </c:pt>
                <c:pt idx="2160">
                  <c:v>42796</c:v>
                </c:pt>
                <c:pt idx="2161">
                  <c:v>42795</c:v>
                </c:pt>
                <c:pt idx="2162">
                  <c:v>42794</c:v>
                </c:pt>
                <c:pt idx="2163">
                  <c:v>42793</c:v>
                </c:pt>
                <c:pt idx="2164">
                  <c:v>42790</c:v>
                </c:pt>
                <c:pt idx="2165">
                  <c:v>42789</c:v>
                </c:pt>
                <c:pt idx="2166">
                  <c:v>42788</c:v>
                </c:pt>
                <c:pt idx="2167">
                  <c:v>42787</c:v>
                </c:pt>
                <c:pt idx="2168">
                  <c:v>42786</c:v>
                </c:pt>
                <c:pt idx="2169">
                  <c:v>42783</c:v>
                </c:pt>
                <c:pt idx="2170">
                  <c:v>42782</c:v>
                </c:pt>
                <c:pt idx="2171">
                  <c:v>42781</c:v>
                </c:pt>
                <c:pt idx="2172">
                  <c:v>42780</c:v>
                </c:pt>
                <c:pt idx="2173">
                  <c:v>42779</c:v>
                </c:pt>
                <c:pt idx="2174">
                  <c:v>42776</c:v>
                </c:pt>
                <c:pt idx="2175">
                  <c:v>42775</c:v>
                </c:pt>
                <c:pt idx="2176">
                  <c:v>42774</c:v>
                </c:pt>
                <c:pt idx="2177">
                  <c:v>42773</c:v>
                </c:pt>
                <c:pt idx="2178">
                  <c:v>42772</c:v>
                </c:pt>
                <c:pt idx="2179">
                  <c:v>42769</c:v>
                </c:pt>
                <c:pt idx="2180">
                  <c:v>42768</c:v>
                </c:pt>
                <c:pt idx="2181">
                  <c:v>42767</c:v>
                </c:pt>
                <c:pt idx="2182">
                  <c:v>42766</c:v>
                </c:pt>
                <c:pt idx="2183">
                  <c:v>42765</c:v>
                </c:pt>
                <c:pt idx="2184">
                  <c:v>42762</c:v>
                </c:pt>
                <c:pt idx="2185">
                  <c:v>42761</c:v>
                </c:pt>
                <c:pt idx="2186">
                  <c:v>42760</c:v>
                </c:pt>
                <c:pt idx="2187">
                  <c:v>42759</c:v>
                </c:pt>
                <c:pt idx="2188">
                  <c:v>42758</c:v>
                </c:pt>
                <c:pt idx="2189">
                  <c:v>42755</c:v>
                </c:pt>
                <c:pt idx="2190">
                  <c:v>42754</c:v>
                </c:pt>
                <c:pt idx="2191">
                  <c:v>42753</c:v>
                </c:pt>
                <c:pt idx="2192">
                  <c:v>42752</c:v>
                </c:pt>
                <c:pt idx="2193">
                  <c:v>42751</c:v>
                </c:pt>
                <c:pt idx="2194">
                  <c:v>42748</c:v>
                </c:pt>
                <c:pt idx="2195">
                  <c:v>42747</c:v>
                </c:pt>
                <c:pt idx="2196">
                  <c:v>42746</c:v>
                </c:pt>
                <c:pt idx="2197">
                  <c:v>42745</c:v>
                </c:pt>
                <c:pt idx="2198">
                  <c:v>42744</c:v>
                </c:pt>
                <c:pt idx="2199">
                  <c:v>42741</c:v>
                </c:pt>
                <c:pt idx="2200">
                  <c:v>42740</c:v>
                </c:pt>
                <c:pt idx="2201">
                  <c:v>42739</c:v>
                </c:pt>
                <c:pt idx="2202">
                  <c:v>42738</c:v>
                </c:pt>
                <c:pt idx="2203">
                  <c:v>42737</c:v>
                </c:pt>
                <c:pt idx="2204">
                  <c:v>42734</c:v>
                </c:pt>
                <c:pt idx="2205">
                  <c:v>42733</c:v>
                </c:pt>
                <c:pt idx="2206">
                  <c:v>42732</c:v>
                </c:pt>
                <c:pt idx="2207">
                  <c:v>42731</c:v>
                </c:pt>
                <c:pt idx="2208">
                  <c:v>42730</c:v>
                </c:pt>
                <c:pt idx="2209">
                  <c:v>42727</c:v>
                </c:pt>
                <c:pt idx="2210">
                  <c:v>42726</c:v>
                </c:pt>
                <c:pt idx="2211">
                  <c:v>42725</c:v>
                </c:pt>
                <c:pt idx="2212">
                  <c:v>42724</c:v>
                </c:pt>
                <c:pt idx="2213">
                  <c:v>42723</c:v>
                </c:pt>
                <c:pt idx="2214">
                  <c:v>42720</c:v>
                </c:pt>
                <c:pt idx="2215">
                  <c:v>42719</c:v>
                </c:pt>
                <c:pt idx="2216">
                  <c:v>42718</c:v>
                </c:pt>
                <c:pt idx="2217">
                  <c:v>42717</c:v>
                </c:pt>
                <c:pt idx="2218">
                  <c:v>42716</c:v>
                </c:pt>
                <c:pt idx="2219">
                  <c:v>42713</c:v>
                </c:pt>
                <c:pt idx="2220">
                  <c:v>42712</c:v>
                </c:pt>
                <c:pt idx="2221">
                  <c:v>42711</c:v>
                </c:pt>
                <c:pt idx="2222">
                  <c:v>42710</c:v>
                </c:pt>
                <c:pt idx="2223">
                  <c:v>42709</c:v>
                </c:pt>
                <c:pt idx="2224">
                  <c:v>42706</c:v>
                </c:pt>
                <c:pt idx="2225">
                  <c:v>42705</c:v>
                </c:pt>
                <c:pt idx="2226">
                  <c:v>42704</c:v>
                </c:pt>
                <c:pt idx="2227">
                  <c:v>42703</c:v>
                </c:pt>
                <c:pt idx="2228">
                  <c:v>42702</c:v>
                </c:pt>
                <c:pt idx="2229">
                  <c:v>42699</c:v>
                </c:pt>
                <c:pt idx="2230">
                  <c:v>42698</c:v>
                </c:pt>
                <c:pt idx="2231">
                  <c:v>42697</c:v>
                </c:pt>
                <c:pt idx="2232">
                  <c:v>42696</c:v>
                </c:pt>
                <c:pt idx="2233">
                  <c:v>42695</c:v>
                </c:pt>
                <c:pt idx="2234">
                  <c:v>42692</c:v>
                </c:pt>
                <c:pt idx="2235">
                  <c:v>42691</c:v>
                </c:pt>
                <c:pt idx="2236">
                  <c:v>42690</c:v>
                </c:pt>
                <c:pt idx="2237">
                  <c:v>42689</c:v>
                </c:pt>
                <c:pt idx="2238">
                  <c:v>42688</c:v>
                </c:pt>
                <c:pt idx="2239">
                  <c:v>42685</c:v>
                </c:pt>
                <c:pt idx="2240">
                  <c:v>42684</c:v>
                </c:pt>
                <c:pt idx="2241">
                  <c:v>42683</c:v>
                </c:pt>
                <c:pt idx="2242">
                  <c:v>42682</c:v>
                </c:pt>
                <c:pt idx="2243">
                  <c:v>42681</c:v>
                </c:pt>
                <c:pt idx="2244">
                  <c:v>42678</c:v>
                </c:pt>
                <c:pt idx="2245">
                  <c:v>42677</c:v>
                </c:pt>
                <c:pt idx="2246">
                  <c:v>42676</c:v>
                </c:pt>
                <c:pt idx="2247">
                  <c:v>42675</c:v>
                </c:pt>
                <c:pt idx="2248">
                  <c:v>42674</c:v>
                </c:pt>
                <c:pt idx="2249">
                  <c:v>42671</c:v>
                </c:pt>
                <c:pt idx="2250">
                  <c:v>42670</c:v>
                </c:pt>
                <c:pt idx="2251">
                  <c:v>42669</c:v>
                </c:pt>
                <c:pt idx="2252">
                  <c:v>42668</c:v>
                </c:pt>
                <c:pt idx="2253">
                  <c:v>42667</c:v>
                </c:pt>
                <c:pt idx="2254">
                  <c:v>42664</c:v>
                </c:pt>
                <c:pt idx="2255">
                  <c:v>42663</c:v>
                </c:pt>
                <c:pt idx="2256">
                  <c:v>42662</c:v>
                </c:pt>
                <c:pt idx="2257">
                  <c:v>42661</c:v>
                </c:pt>
                <c:pt idx="2258">
                  <c:v>42660</c:v>
                </c:pt>
                <c:pt idx="2259">
                  <c:v>42657</c:v>
                </c:pt>
                <c:pt idx="2260">
                  <c:v>42656</c:v>
                </c:pt>
                <c:pt idx="2261">
                  <c:v>42655</c:v>
                </c:pt>
                <c:pt idx="2262">
                  <c:v>42654</c:v>
                </c:pt>
                <c:pt idx="2263">
                  <c:v>42653</c:v>
                </c:pt>
                <c:pt idx="2264">
                  <c:v>42650</c:v>
                </c:pt>
                <c:pt idx="2265">
                  <c:v>42649</c:v>
                </c:pt>
                <c:pt idx="2266">
                  <c:v>42648</c:v>
                </c:pt>
                <c:pt idx="2267">
                  <c:v>42647</c:v>
                </c:pt>
                <c:pt idx="2268">
                  <c:v>42646</c:v>
                </c:pt>
                <c:pt idx="2269">
                  <c:v>42643</c:v>
                </c:pt>
                <c:pt idx="2270">
                  <c:v>42642</c:v>
                </c:pt>
                <c:pt idx="2271">
                  <c:v>42641</c:v>
                </c:pt>
                <c:pt idx="2272">
                  <c:v>42640</c:v>
                </c:pt>
                <c:pt idx="2273">
                  <c:v>42639</c:v>
                </c:pt>
                <c:pt idx="2274">
                  <c:v>42636</c:v>
                </c:pt>
                <c:pt idx="2275">
                  <c:v>42635</c:v>
                </c:pt>
                <c:pt idx="2276">
                  <c:v>42634</c:v>
                </c:pt>
                <c:pt idx="2277">
                  <c:v>42633</c:v>
                </c:pt>
                <c:pt idx="2278">
                  <c:v>42632</c:v>
                </c:pt>
                <c:pt idx="2279">
                  <c:v>42629</c:v>
                </c:pt>
                <c:pt idx="2280">
                  <c:v>42628</c:v>
                </c:pt>
                <c:pt idx="2281">
                  <c:v>42627</c:v>
                </c:pt>
                <c:pt idx="2282">
                  <c:v>42626</c:v>
                </c:pt>
                <c:pt idx="2283">
                  <c:v>42625</c:v>
                </c:pt>
                <c:pt idx="2284">
                  <c:v>42622</c:v>
                </c:pt>
                <c:pt idx="2285">
                  <c:v>42621</c:v>
                </c:pt>
                <c:pt idx="2286">
                  <c:v>42620</c:v>
                </c:pt>
                <c:pt idx="2287">
                  <c:v>42619</c:v>
                </c:pt>
                <c:pt idx="2288">
                  <c:v>42618</c:v>
                </c:pt>
                <c:pt idx="2289">
                  <c:v>42615</c:v>
                </c:pt>
                <c:pt idx="2290">
                  <c:v>42614</c:v>
                </c:pt>
                <c:pt idx="2291">
                  <c:v>42613</c:v>
                </c:pt>
                <c:pt idx="2292">
                  <c:v>42612</c:v>
                </c:pt>
                <c:pt idx="2293">
                  <c:v>42611</c:v>
                </c:pt>
                <c:pt idx="2294">
                  <c:v>42608</c:v>
                </c:pt>
                <c:pt idx="2295">
                  <c:v>42607</c:v>
                </c:pt>
                <c:pt idx="2296">
                  <c:v>42606</c:v>
                </c:pt>
                <c:pt idx="2297">
                  <c:v>42605</c:v>
                </c:pt>
                <c:pt idx="2298">
                  <c:v>42604</c:v>
                </c:pt>
                <c:pt idx="2299">
                  <c:v>42601</c:v>
                </c:pt>
                <c:pt idx="2300">
                  <c:v>42600</c:v>
                </c:pt>
                <c:pt idx="2301">
                  <c:v>42599</c:v>
                </c:pt>
                <c:pt idx="2302">
                  <c:v>42598</c:v>
                </c:pt>
                <c:pt idx="2303">
                  <c:v>42597</c:v>
                </c:pt>
                <c:pt idx="2304">
                  <c:v>42594</c:v>
                </c:pt>
                <c:pt idx="2305">
                  <c:v>42593</c:v>
                </c:pt>
                <c:pt idx="2306">
                  <c:v>42592</c:v>
                </c:pt>
                <c:pt idx="2307">
                  <c:v>42591</c:v>
                </c:pt>
                <c:pt idx="2308">
                  <c:v>42590</c:v>
                </c:pt>
                <c:pt idx="2309">
                  <c:v>42587</c:v>
                </c:pt>
                <c:pt idx="2310">
                  <c:v>42586</c:v>
                </c:pt>
                <c:pt idx="2311">
                  <c:v>42585</c:v>
                </c:pt>
                <c:pt idx="2312">
                  <c:v>42584</c:v>
                </c:pt>
                <c:pt idx="2313">
                  <c:v>42583</c:v>
                </c:pt>
                <c:pt idx="2314">
                  <c:v>42580</c:v>
                </c:pt>
                <c:pt idx="2315">
                  <c:v>42579</c:v>
                </c:pt>
                <c:pt idx="2316">
                  <c:v>42578</c:v>
                </c:pt>
                <c:pt idx="2317">
                  <c:v>42577</c:v>
                </c:pt>
                <c:pt idx="2318">
                  <c:v>42576</c:v>
                </c:pt>
                <c:pt idx="2319">
                  <c:v>42573</c:v>
                </c:pt>
                <c:pt idx="2320">
                  <c:v>42572</c:v>
                </c:pt>
                <c:pt idx="2321">
                  <c:v>42571</c:v>
                </c:pt>
                <c:pt idx="2322">
                  <c:v>42570</c:v>
                </c:pt>
                <c:pt idx="2323">
                  <c:v>42569</c:v>
                </c:pt>
                <c:pt idx="2324">
                  <c:v>42566</c:v>
                </c:pt>
                <c:pt idx="2325">
                  <c:v>42565</c:v>
                </c:pt>
                <c:pt idx="2326">
                  <c:v>42564</c:v>
                </c:pt>
                <c:pt idx="2327">
                  <c:v>42563</c:v>
                </c:pt>
                <c:pt idx="2328">
                  <c:v>42562</c:v>
                </c:pt>
                <c:pt idx="2329">
                  <c:v>42559</c:v>
                </c:pt>
                <c:pt idx="2330">
                  <c:v>42558</c:v>
                </c:pt>
                <c:pt idx="2331">
                  <c:v>42557</c:v>
                </c:pt>
                <c:pt idx="2332">
                  <c:v>42556</c:v>
                </c:pt>
                <c:pt idx="2333">
                  <c:v>42555</c:v>
                </c:pt>
                <c:pt idx="2334">
                  <c:v>42552</c:v>
                </c:pt>
                <c:pt idx="2335">
                  <c:v>42551</c:v>
                </c:pt>
                <c:pt idx="2336">
                  <c:v>42550</c:v>
                </c:pt>
                <c:pt idx="2337">
                  <c:v>42549</c:v>
                </c:pt>
                <c:pt idx="2338">
                  <c:v>42548</c:v>
                </c:pt>
                <c:pt idx="2339">
                  <c:v>42545</c:v>
                </c:pt>
                <c:pt idx="2340">
                  <c:v>42544</c:v>
                </c:pt>
                <c:pt idx="2341">
                  <c:v>42543</c:v>
                </c:pt>
                <c:pt idx="2342">
                  <c:v>42542</c:v>
                </c:pt>
                <c:pt idx="2343">
                  <c:v>42541</c:v>
                </c:pt>
                <c:pt idx="2344">
                  <c:v>42538</c:v>
                </c:pt>
                <c:pt idx="2345">
                  <c:v>42537</c:v>
                </c:pt>
                <c:pt idx="2346">
                  <c:v>42536</c:v>
                </c:pt>
                <c:pt idx="2347">
                  <c:v>42535</c:v>
                </c:pt>
                <c:pt idx="2348">
                  <c:v>42534</c:v>
                </c:pt>
                <c:pt idx="2349">
                  <c:v>42531</c:v>
                </c:pt>
                <c:pt idx="2350">
                  <c:v>42530</c:v>
                </c:pt>
                <c:pt idx="2351">
                  <c:v>42529</c:v>
                </c:pt>
                <c:pt idx="2352">
                  <c:v>42528</c:v>
                </c:pt>
                <c:pt idx="2353">
                  <c:v>42527</c:v>
                </c:pt>
                <c:pt idx="2354">
                  <c:v>42524</c:v>
                </c:pt>
                <c:pt idx="2355">
                  <c:v>42523</c:v>
                </c:pt>
                <c:pt idx="2356">
                  <c:v>42522</c:v>
                </c:pt>
                <c:pt idx="2357">
                  <c:v>42521</c:v>
                </c:pt>
                <c:pt idx="2358">
                  <c:v>42520</c:v>
                </c:pt>
                <c:pt idx="2359">
                  <c:v>42517</c:v>
                </c:pt>
                <c:pt idx="2360">
                  <c:v>42516</c:v>
                </c:pt>
                <c:pt idx="2361">
                  <c:v>42515</c:v>
                </c:pt>
                <c:pt idx="2362">
                  <c:v>42514</c:v>
                </c:pt>
                <c:pt idx="2363">
                  <c:v>42513</c:v>
                </c:pt>
                <c:pt idx="2364">
                  <c:v>42510</c:v>
                </c:pt>
                <c:pt idx="2365">
                  <c:v>42509</c:v>
                </c:pt>
                <c:pt idx="2366">
                  <c:v>42508</c:v>
                </c:pt>
                <c:pt idx="2367">
                  <c:v>42507</c:v>
                </c:pt>
                <c:pt idx="2368">
                  <c:v>42506</c:v>
                </c:pt>
                <c:pt idx="2369">
                  <c:v>42503</c:v>
                </c:pt>
                <c:pt idx="2370">
                  <c:v>42502</c:v>
                </c:pt>
                <c:pt idx="2371">
                  <c:v>42501</c:v>
                </c:pt>
                <c:pt idx="2372">
                  <c:v>42500</c:v>
                </c:pt>
                <c:pt idx="2373">
                  <c:v>42499</c:v>
                </c:pt>
                <c:pt idx="2374">
                  <c:v>42496</c:v>
                </c:pt>
                <c:pt idx="2375">
                  <c:v>42495</c:v>
                </c:pt>
                <c:pt idx="2376">
                  <c:v>42494</c:v>
                </c:pt>
                <c:pt idx="2377">
                  <c:v>42493</c:v>
                </c:pt>
                <c:pt idx="2378">
                  <c:v>42492</c:v>
                </c:pt>
                <c:pt idx="2379">
                  <c:v>42489</c:v>
                </c:pt>
                <c:pt idx="2380">
                  <c:v>42488</c:v>
                </c:pt>
                <c:pt idx="2381">
                  <c:v>42487</c:v>
                </c:pt>
                <c:pt idx="2382">
                  <c:v>42486</c:v>
                </c:pt>
                <c:pt idx="2383">
                  <c:v>42485</c:v>
                </c:pt>
                <c:pt idx="2384">
                  <c:v>42482</c:v>
                </c:pt>
                <c:pt idx="2385">
                  <c:v>42481</c:v>
                </c:pt>
                <c:pt idx="2386">
                  <c:v>42480</c:v>
                </c:pt>
                <c:pt idx="2387">
                  <c:v>42479</c:v>
                </c:pt>
                <c:pt idx="2388">
                  <c:v>42478</c:v>
                </c:pt>
                <c:pt idx="2389">
                  <c:v>42475</c:v>
                </c:pt>
                <c:pt idx="2390">
                  <c:v>42474</c:v>
                </c:pt>
                <c:pt idx="2391">
                  <c:v>42473</c:v>
                </c:pt>
                <c:pt idx="2392">
                  <c:v>42472</c:v>
                </c:pt>
                <c:pt idx="2393">
                  <c:v>42471</c:v>
                </c:pt>
                <c:pt idx="2394">
                  <c:v>42468</c:v>
                </c:pt>
                <c:pt idx="2395">
                  <c:v>42467</c:v>
                </c:pt>
                <c:pt idx="2396">
                  <c:v>42466</c:v>
                </c:pt>
                <c:pt idx="2397">
                  <c:v>42465</c:v>
                </c:pt>
                <c:pt idx="2398">
                  <c:v>42464</c:v>
                </c:pt>
                <c:pt idx="2399">
                  <c:v>42461</c:v>
                </c:pt>
                <c:pt idx="2400">
                  <c:v>42460</c:v>
                </c:pt>
                <c:pt idx="2401">
                  <c:v>42459</c:v>
                </c:pt>
                <c:pt idx="2402">
                  <c:v>42458</c:v>
                </c:pt>
                <c:pt idx="2403">
                  <c:v>42457</c:v>
                </c:pt>
                <c:pt idx="2404">
                  <c:v>42454</c:v>
                </c:pt>
                <c:pt idx="2405">
                  <c:v>42453</c:v>
                </c:pt>
                <c:pt idx="2406">
                  <c:v>42452</c:v>
                </c:pt>
                <c:pt idx="2407">
                  <c:v>42451</c:v>
                </c:pt>
                <c:pt idx="2408">
                  <c:v>42450</c:v>
                </c:pt>
                <c:pt idx="2409">
                  <c:v>42447</c:v>
                </c:pt>
                <c:pt idx="2410">
                  <c:v>42446</c:v>
                </c:pt>
                <c:pt idx="2411">
                  <c:v>42445</c:v>
                </c:pt>
                <c:pt idx="2412">
                  <c:v>42444</c:v>
                </c:pt>
                <c:pt idx="2413">
                  <c:v>42443</c:v>
                </c:pt>
                <c:pt idx="2414">
                  <c:v>42440</c:v>
                </c:pt>
                <c:pt idx="2415">
                  <c:v>42439</c:v>
                </c:pt>
                <c:pt idx="2416">
                  <c:v>42438</c:v>
                </c:pt>
                <c:pt idx="2417">
                  <c:v>42437</c:v>
                </c:pt>
                <c:pt idx="2418">
                  <c:v>42436</c:v>
                </c:pt>
                <c:pt idx="2419">
                  <c:v>42433</c:v>
                </c:pt>
                <c:pt idx="2420">
                  <c:v>42432</c:v>
                </c:pt>
                <c:pt idx="2421">
                  <c:v>42431</c:v>
                </c:pt>
                <c:pt idx="2422">
                  <c:v>42430</c:v>
                </c:pt>
                <c:pt idx="2423">
                  <c:v>42429</c:v>
                </c:pt>
                <c:pt idx="2424">
                  <c:v>42426</c:v>
                </c:pt>
                <c:pt idx="2425">
                  <c:v>42425</c:v>
                </c:pt>
                <c:pt idx="2426">
                  <c:v>42424</c:v>
                </c:pt>
                <c:pt idx="2427">
                  <c:v>42423</c:v>
                </c:pt>
                <c:pt idx="2428">
                  <c:v>42422</c:v>
                </c:pt>
                <c:pt idx="2429">
                  <c:v>42419</c:v>
                </c:pt>
                <c:pt idx="2430">
                  <c:v>42418</c:v>
                </c:pt>
                <c:pt idx="2431">
                  <c:v>42417</c:v>
                </c:pt>
                <c:pt idx="2432">
                  <c:v>42416</c:v>
                </c:pt>
                <c:pt idx="2433">
                  <c:v>42415</c:v>
                </c:pt>
                <c:pt idx="2434">
                  <c:v>42412</c:v>
                </c:pt>
                <c:pt idx="2435">
                  <c:v>42411</c:v>
                </c:pt>
                <c:pt idx="2436">
                  <c:v>42410</c:v>
                </c:pt>
                <c:pt idx="2437">
                  <c:v>42409</c:v>
                </c:pt>
                <c:pt idx="2438">
                  <c:v>42408</c:v>
                </c:pt>
                <c:pt idx="2439">
                  <c:v>42405</c:v>
                </c:pt>
                <c:pt idx="2440">
                  <c:v>42404</c:v>
                </c:pt>
                <c:pt idx="2441">
                  <c:v>42403</c:v>
                </c:pt>
                <c:pt idx="2442">
                  <c:v>42402</c:v>
                </c:pt>
                <c:pt idx="2443">
                  <c:v>42401</c:v>
                </c:pt>
                <c:pt idx="2444">
                  <c:v>42398</c:v>
                </c:pt>
                <c:pt idx="2445">
                  <c:v>42397</c:v>
                </c:pt>
                <c:pt idx="2446">
                  <c:v>42396</c:v>
                </c:pt>
                <c:pt idx="2447">
                  <c:v>42395</c:v>
                </c:pt>
                <c:pt idx="2448">
                  <c:v>42394</c:v>
                </c:pt>
                <c:pt idx="2449">
                  <c:v>42391</c:v>
                </c:pt>
                <c:pt idx="2450">
                  <c:v>42390</c:v>
                </c:pt>
                <c:pt idx="2451">
                  <c:v>42389</c:v>
                </c:pt>
                <c:pt idx="2452">
                  <c:v>42388</c:v>
                </c:pt>
                <c:pt idx="2453">
                  <c:v>42387</c:v>
                </c:pt>
                <c:pt idx="2454">
                  <c:v>42384</c:v>
                </c:pt>
                <c:pt idx="2455">
                  <c:v>42383</c:v>
                </c:pt>
                <c:pt idx="2456">
                  <c:v>42382</c:v>
                </c:pt>
                <c:pt idx="2457">
                  <c:v>42381</c:v>
                </c:pt>
                <c:pt idx="2458">
                  <c:v>42380</c:v>
                </c:pt>
                <c:pt idx="2459">
                  <c:v>42377</c:v>
                </c:pt>
                <c:pt idx="2460">
                  <c:v>42376</c:v>
                </c:pt>
                <c:pt idx="2461">
                  <c:v>42375</c:v>
                </c:pt>
                <c:pt idx="2462">
                  <c:v>42374</c:v>
                </c:pt>
                <c:pt idx="2463">
                  <c:v>42373</c:v>
                </c:pt>
                <c:pt idx="2464">
                  <c:v>42370</c:v>
                </c:pt>
                <c:pt idx="2465">
                  <c:v>42369</c:v>
                </c:pt>
                <c:pt idx="2466">
                  <c:v>42368</c:v>
                </c:pt>
                <c:pt idx="2467">
                  <c:v>42367</c:v>
                </c:pt>
                <c:pt idx="2468">
                  <c:v>42366</c:v>
                </c:pt>
                <c:pt idx="2469">
                  <c:v>42363</c:v>
                </c:pt>
                <c:pt idx="2470">
                  <c:v>42362</c:v>
                </c:pt>
                <c:pt idx="2471">
                  <c:v>42361</c:v>
                </c:pt>
                <c:pt idx="2472">
                  <c:v>42360</c:v>
                </c:pt>
                <c:pt idx="2473">
                  <c:v>42359</c:v>
                </c:pt>
                <c:pt idx="2474">
                  <c:v>42356</c:v>
                </c:pt>
                <c:pt idx="2475">
                  <c:v>42355</c:v>
                </c:pt>
                <c:pt idx="2476">
                  <c:v>42354</c:v>
                </c:pt>
                <c:pt idx="2477">
                  <c:v>42353</c:v>
                </c:pt>
                <c:pt idx="2478">
                  <c:v>42352</c:v>
                </c:pt>
                <c:pt idx="2479">
                  <c:v>42349</c:v>
                </c:pt>
                <c:pt idx="2480">
                  <c:v>42348</c:v>
                </c:pt>
                <c:pt idx="2481">
                  <c:v>42347</c:v>
                </c:pt>
                <c:pt idx="2482">
                  <c:v>42346</c:v>
                </c:pt>
                <c:pt idx="2483">
                  <c:v>42345</c:v>
                </c:pt>
                <c:pt idx="2484">
                  <c:v>42342</c:v>
                </c:pt>
                <c:pt idx="2485">
                  <c:v>42341</c:v>
                </c:pt>
                <c:pt idx="2486">
                  <c:v>42340</c:v>
                </c:pt>
                <c:pt idx="2487">
                  <c:v>42339</c:v>
                </c:pt>
                <c:pt idx="2488">
                  <c:v>42338</c:v>
                </c:pt>
                <c:pt idx="2489">
                  <c:v>42335</c:v>
                </c:pt>
                <c:pt idx="2490">
                  <c:v>42334</c:v>
                </c:pt>
                <c:pt idx="2491">
                  <c:v>42333</c:v>
                </c:pt>
                <c:pt idx="2492">
                  <c:v>42332</c:v>
                </c:pt>
                <c:pt idx="2493">
                  <c:v>42331</c:v>
                </c:pt>
                <c:pt idx="2494">
                  <c:v>42328</c:v>
                </c:pt>
                <c:pt idx="2495">
                  <c:v>42327</c:v>
                </c:pt>
                <c:pt idx="2496">
                  <c:v>42326</c:v>
                </c:pt>
                <c:pt idx="2497">
                  <c:v>42325</c:v>
                </c:pt>
                <c:pt idx="2498">
                  <c:v>42324</c:v>
                </c:pt>
                <c:pt idx="2499">
                  <c:v>42321</c:v>
                </c:pt>
                <c:pt idx="2500">
                  <c:v>42320</c:v>
                </c:pt>
                <c:pt idx="2501">
                  <c:v>42319</c:v>
                </c:pt>
                <c:pt idx="2502">
                  <c:v>42318</c:v>
                </c:pt>
                <c:pt idx="2503">
                  <c:v>42317</c:v>
                </c:pt>
                <c:pt idx="2504">
                  <c:v>42314</c:v>
                </c:pt>
                <c:pt idx="2505">
                  <c:v>42313</c:v>
                </c:pt>
                <c:pt idx="2506">
                  <c:v>42312</c:v>
                </c:pt>
                <c:pt idx="2507">
                  <c:v>42311</c:v>
                </c:pt>
                <c:pt idx="2508">
                  <c:v>42310</c:v>
                </c:pt>
                <c:pt idx="2509">
                  <c:v>42307</c:v>
                </c:pt>
                <c:pt idx="2510">
                  <c:v>42306</c:v>
                </c:pt>
                <c:pt idx="2511">
                  <c:v>42305</c:v>
                </c:pt>
                <c:pt idx="2512">
                  <c:v>42304</c:v>
                </c:pt>
                <c:pt idx="2513">
                  <c:v>42303</c:v>
                </c:pt>
                <c:pt idx="2514">
                  <c:v>42300</c:v>
                </c:pt>
                <c:pt idx="2515">
                  <c:v>42299</c:v>
                </c:pt>
                <c:pt idx="2516">
                  <c:v>42298</c:v>
                </c:pt>
                <c:pt idx="2517">
                  <c:v>42297</c:v>
                </c:pt>
                <c:pt idx="2518">
                  <c:v>42296</c:v>
                </c:pt>
                <c:pt idx="2519">
                  <c:v>42293</c:v>
                </c:pt>
                <c:pt idx="2520">
                  <c:v>42292</c:v>
                </c:pt>
                <c:pt idx="2521">
                  <c:v>42291</c:v>
                </c:pt>
                <c:pt idx="2522">
                  <c:v>42290</c:v>
                </c:pt>
                <c:pt idx="2523">
                  <c:v>42289</c:v>
                </c:pt>
                <c:pt idx="2524">
                  <c:v>42286</c:v>
                </c:pt>
                <c:pt idx="2525">
                  <c:v>42285</c:v>
                </c:pt>
                <c:pt idx="2526">
                  <c:v>42284</c:v>
                </c:pt>
                <c:pt idx="2527">
                  <c:v>42283</c:v>
                </c:pt>
                <c:pt idx="2528">
                  <c:v>42282</c:v>
                </c:pt>
                <c:pt idx="2529">
                  <c:v>42279</c:v>
                </c:pt>
                <c:pt idx="2530">
                  <c:v>42278</c:v>
                </c:pt>
                <c:pt idx="2531">
                  <c:v>42277</c:v>
                </c:pt>
                <c:pt idx="2532">
                  <c:v>42276</c:v>
                </c:pt>
                <c:pt idx="2533">
                  <c:v>42275</c:v>
                </c:pt>
                <c:pt idx="2534">
                  <c:v>42272</c:v>
                </c:pt>
                <c:pt idx="2535">
                  <c:v>42271</c:v>
                </c:pt>
                <c:pt idx="2536">
                  <c:v>42270</c:v>
                </c:pt>
                <c:pt idx="2537">
                  <c:v>42269</c:v>
                </c:pt>
                <c:pt idx="2538">
                  <c:v>42268</c:v>
                </c:pt>
                <c:pt idx="2539">
                  <c:v>42265</c:v>
                </c:pt>
                <c:pt idx="2540">
                  <c:v>42264</c:v>
                </c:pt>
                <c:pt idx="2541">
                  <c:v>42263</c:v>
                </c:pt>
                <c:pt idx="2542">
                  <c:v>42262</c:v>
                </c:pt>
                <c:pt idx="2543">
                  <c:v>42261</c:v>
                </c:pt>
                <c:pt idx="2544">
                  <c:v>42258</c:v>
                </c:pt>
                <c:pt idx="2545">
                  <c:v>42257</c:v>
                </c:pt>
                <c:pt idx="2546">
                  <c:v>42256</c:v>
                </c:pt>
                <c:pt idx="2547">
                  <c:v>42255</c:v>
                </c:pt>
                <c:pt idx="2548">
                  <c:v>42254</c:v>
                </c:pt>
                <c:pt idx="2549">
                  <c:v>42251</c:v>
                </c:pt>
                <c:pt idx="2550">
                  <c:v>42250</c:v>
                </c:pt>
                <c:pt idx="2551">
                  <c:v>42249</c:v>
                </c:pt>
                <c:pt idx="2552">
                  <c:v>42248</c:v>
                </c:pt>
                <c:pt idx="2553">
                  <c:v>42247</c:v>
                </c:pt>
                <c:pt idx="2554">
                  <c:v>42244</c:v>
                </c:pt>
                <c:pt idx="2555">
                  <c:v>42243</c:v>
                </c:pt>
                <c:pt idx="2556">
                  <c:v>42242</c:v>
                </c:pt>
                <c:pt idx="2557">
                  <c:v>42241</c:v>
                </c:pt>
                <c:pt idx="2558">
                  <c:v>42240</c:v>
                </c:pt>
                <c:pt idx="2559">
                  <c:v>42237</c:v>
                </c:pt>
                <c:pt idx="2560">
                  <c:v>42236</c:v>
                </c:pt>
                <c:pt idx="2561">
                  <c:v>42235</c:v>
                </c:pt>
                <c:pt idx="2562">
                  <c:v>42234</c:v>
                </c:pt>
                <c:pt idx="2563">
                  <c:v>42233</c:v>
                </c:pt>
                <c:pt idx="2564">
                  <c:v>42230</c:v>
                </c:pt>
                <c:pt idx="2565">
                  <c:v>42229</c:v>
                </c:pt>
                <c:pt idx="2566">
                  <c:v>42228</c:v>
                </c:pt>
                <c:pt idx="2567">
                  <c:v>42227</c:v>
                </c:pt>
                <c:pt idx="2568">
                  <c:v>42226</c:v>
                </c:pt>
                <c:pt idx="2569">
                  <c:v>42223</c:v>
                </c:pt>
                <c:pt idx="2570">
                  <c:v>42222</c:v>
                </c:pt>
                <c:pt idx="2571">
                  <c:v>42221</c:v>
                </c:pt>
                <c:pt idx="2572">
                  <c:v>42220</c:v>
                </c:pt>
                <c:pt idx="2573">
                  <c:v>42219</c:v>
                </c:pt>
                <c:pt idx="2574">
                  <c:v>42216</c:v>
                </c:pt>
                <c:pt idx="2575">
                  <c:v>42215</c:v>
                </c:pt>
                <c:pt idx="2576">
                  <c:v>42214</c:v>
                </c:pt>
                <c:pt idx="2577">
                  <c:v>42213</c:v>
                </c:pt>
                <c:pt idx="2578">
                  <c:v>42212</c:v>
                </c:pt>
                <c:pt idx="2579">
                  <c:v>42209</c:v>
                </c:pt>
                <c:pt idx="2580">
                  <c:v>42208</c:v>
                </c:pt>
                <c:pt idx="2581">
                  <c:v>42207</c:v>
                </c:pt>
                <c:pt idx="2582">
                  <c:v>42206</c:v>
                </c:pt>
                <c:pt idx="2583">
                  <c:v>42205</c:v>
                </c:pt>
                <c:pt idx="2584">
                  <c:v>42202</c:v>
                </c:pt>
                <c:pt idx="2585">
                  <c:v>42201</c:v>
                </c:pt>
                <c:pt idx="2586">
                  <c:v>42200</c:v>
                </c:pt>
                <c:pt idx="2587">
                  <c:v>42199</c:v>
                </c:pt>
                <c:pt idx="2588">
                  <c:v>42198</c:v>
                </c:pt>
                <c:pt idx="2589">
                  <c:v>42195</c:v>
                </c:pt>
                <c:pt idx="2590">
                  <c:v>42194</c:v>
                </c:pt>
                <c:pt idx="2591">
                  <c:v>42193</c:v>
                </c:pt>
                <c:pt idx="2592">
                  <c:v>42192</c:v>
                </c:pt>
                <c:pt idx="2593">
                  <c:v>42191</c:v>
                </c:pt>
                <c:pt idx="2594">
                  <c:v>42188</c:v>
                </c:pt>
                <c:pt idx="2595">
                  <c:v>42187</c:v>
                </c:pt>
                <c:pt idx="2596">
                  <c:v>42186</c:v>
                </c:pt>
                <c:pt idx="2597">
                  <c:v>42185</c:v>
                </c:pt>
                <c:pt idx="2598">
                  <c:v>42184</c:v>
                </c:pt>
                <c:pt idx="2599">
                  <c:v>42181</c:v>
                </c:pt>
                <c:pt idx="2600">
                  <c:v>42180</c:v>
                </c:pt>
                <c:pt idx="2601">
                  <c:v>42179</c:v>
                </c:pt>
                <c:pt idx="2602">
                  <c:v>42178</c:v>
                </c:pt>
                <c:pt idx="2603">
                  <c:v>42177</c:v>
                </c:pt>
                <c:pt idx="2604">
                  <c:v>42174</c:v>
                </c:pt>
                <c:pt idx="2605">
                  <c:v>42173</c:v>
                </c:pt>
                <c:pt idx="2606">
                  <c:v>42172</c:v>
                </c:pt>
                <c:pt idx="2607">
                  <c:v>42171</c:v>
                </c:pt>
                <c:pt idx="2608">
                  <c:v>42170</c:v>
                </c:pt>
                <c:pt idx="2609">
                  <c:v>42167</c:v>
                </c:pt>
                <c:pt idx="2610">
                  <c:v>42166</c:v>
                </c:pt>
                <c:pt idx="2611">
                  <c:v>42165</c:v>
                </c:pt>
                <c:pt idx="2612">
                  <c:v>42164</c:v>
                </c:pt>
                <c:pt idx="2613">
                  <c:v>42163</c:v>
                </c:pt>
                <c:pt idx="2614">
                  <c:v>42160</c:v>
                </c:pt>
                <c:pt idx="2615">
                  <c:v>42159</c:v>
                </c:pt>
                <c:pt idx="2616">
                  <c:v>42158</c:v>
                </c:pt>
                <c:pt idx="2617">
                  <c:v>42157</c:v>
                </c:pt>
                <c:pt idx="2618">
                  <c:v>42156</c:v>
                </c:pt>
                <c:pt idx="2619">
                  <c:v>42153</c:v>
                </c:pt>
                <c:pt idx="2620">
                  <c:v>42152</c:v>
                </c:pt>
                <c:pt idx="2621">
                  <c:v>42151</c:v>
                </c:pt>
                <c:pt idx="2622">
                  <c:v>42150</c:v>
                </c:pt>
                <c:pt idx="2623">
                  <c:v>42149</c:v>
                </c:pt>
                <c:pt idx="2624">
                  <c:v>42146</c:v>
                </c:pt>
                <c:pt idx="2625">
                  <c:v>42145</c:v>
                </c:pt>
                <c:pt idx="2626">
                  <c:v>42144</c:v>
                </c:pt>
                <c:pt idx="2627">
                  <c:v>42143</c:v>
                </c:pt>
                <c:pt idx="2628">
                  <c:v>42142</c:v>
                </c:pt>
                <c:pt idx="2629">
                  <c:v>42139</c:v>
                </c:pt>
                <c:pt idx="2630">
                  <c:v>42138</c:v>
                </c:pt>
                <c:pt idx="2631">
                  <c:v>42137</c:v>
                </c:pt>
                <c:pt idx="2632">
                  <c:v>42136</c:v>
                </c:pt>
                <c:pt idx="2633">
                  <c:v>42135</c:v>
                </c:pt>
                <c:pt idx="2634">
                  <c:v>42132</c:v>
                </c:pt>
                <c:pt idx="2635">
                  <c:v>42131</c:v>
                </c:pt>
                <c:pt idx="2636">
                  <c:v>42130</c:v>
                </c:pt>
                <c:pt idx="2637">
                  <c:v>42129</c:v>
                </c:pt>
                <c:pt idx="2638">
                  <c:v>42128</c:v>
                </c:pt>
                <c:pt idx="2639">
                  <c:v>42125</c:v>
                </c:pt>
                <c:pt idx="2640">
                  <c:v>42124</c:v>
                </c:pt>
                <c:pt idx="2641">
                  <c:v>42123</c:v>
                </c:pt>
                <c:pt idx="2642">
                  <c:v>42122</c:v>
                </c:pt>
                <c:pt idx="2643">
                  <c:v>42121</c:v>
                </c:pt>
                <c:pt idx="2644">
                  <c:v>42118</c:v>
                </c:pt>
                <c:pt idx="2645">
                  <c:v>42117</c:v>
                </c:pt>
                <c:pt idx="2646">
                  <c:v>42116</c:v>
                </c:pt>
                <c:pt idx="2647">
                  <c:v>42115</c:v>
                </c:pt>
                <c:pt idx="2648">
                  <c:v>42114</c:v>
                </c:pt>
                <c:pt idx="2649">
                  <c:v>42111</c:v>
                </c:pt>
                <c:pt idx="2650">
                  <c:v>42110</c:v>
                </c:pt>
                <c:pt idx="2651">
                  <c:v>42109</c:v>
                </c:pt>
                <c:pt idx="2652">
                  <c:v>42108</c:v>
                </c:pt>
                <c:pt idx="2653">
                  <c:v>42107</c:v>
                </c:pt>
                <c:pt idx="2654">
                  <c:v>42104</c:v>
                </c:pt>
                <c:pt idx="2655">
                  <c:v>42103</c:v>
                </c:pt>
                <c:pt idx="2656">
                  <c:v>42102</c:v>
                </c:pt>
                <c:pt idx="2657">
                  <c:v>42101</c:v>
                </c:pt>
                <c:pt idx="2658">
                  <c:v>42100</c:v>
                </c:pt>
                <c:pt idx="2659">
                  <c:v>42097</c:v>
                </c:pt>
                <c:pt idx="2660">
                  <c:v>42096</c:v>
                </c:pt>
                <c:pt idx="2661">
                  <c:v>42095</c:v>
                </c:pt>
                <c:pt idx="2662">
                  <c:v>42094</c:v>
                </c:pt>
                <c:pt idx="2663">
                  <c:v>42093</c:v>
                </c:pt>
                <c:pt idx="2664">
                  <c:v>42090</c:v>
                </c:pt>
                <c:pt idx="2665">
                  <c:v>42089</c:v>
                </c:pt>
                <c:pt idx="2666">
                  <c:v>42088</c:v>
                </c:pt>
                <c:pt idx="2667">
                  <c:v>42087</c:v>
                </c:pt>
                <c:pt idx="2668">
                  <c:v>42086</c:v>
                </c:pt>
                <c:pt idx="2669">
                  <c:v>42083</c:v>
                </c:pt>
                <c:pt idx="2670">
                  <c:v>42082</c:v>
                </c:pt>
                <c:pt idx="2671">
                  <c:v>42081</c:v>
                </c:pt>
                <c:pt idx="2672">
                  <c:v>42080</c:v>
                </c:pt>
                <c:pt idx="2673">
                  <c:v>42079</c:v>
                </c:pt>
                <c:pt idx="2674">
                  <c:v>42076</c:v>
                </c:pt>
                <c:pt idx="2675">
                  <c:v>42075</c:v>
                </c:pt>
                <c:pt idx="2676">
                  <c:v>42074</c:v>
                </c:pt>
                <c:pt idx="2677">
                  <c:v>42073</c:v>
                </c:pt>
                <c:pt idx="2678">
                  <c:v>42072</c:v>
                </c:pt>
                <c:pt idx="2679">
                  <c:v>42069</c:v>
                </c:pt>
                <c:pt idx="2680">
                  <c:v>42068</c:v>
                </c:pt>
                <c:pt idx="2681">
                  <c:v>42067</c:v>
                </c:pt>
                <c:pt idx="2682">
                  <c:v>42066</c:v>
                </c:pt>
                <c:pt idx="2683">
                  <c:v>42065</c:v>
                </c:pt>
                <c:pt idx="2684">
                  <c:v>42062</c:v>
                </c:pt>
                <c:pt idx="2685">
                  <c:v>42061</c:v>
                </c:pt>
                <c:pt idx="2686">
                  <c:v>42060</c:v>
                </c:pt>
                <c:pt idx="2687">
                  <c:v>42059</c:v>
                </c:pt>
                <c:pt idx="2688">
                  <c:v>42058</c:v>
                </c:pt>
                <c:pt idx="2689">
                  <c:v>42055</c:v>
                </c:pt>
                <c:pt idx="2690">
                  <c:v>42054</c:v>
                </c:pt>
                <c:pt idx="2691">
                  <c:v>42053</c:v>
                </c:pt>
                <c:pt idx="2692">
                  <c:v>42052</c:v>
                </c:pt>
                <c:pt idx="2693">
                  <c:v>42051</c:v>
                </c:pt>
                <c:pt idx="2694">
                  <c:v>42048</c:v>
                </c:pt>
                <c:pt idx="2695">
                  <c:v>42047</c:v>
                </c:pt>
                <c:pt idx="2696">
                  <c:v>42046</c:v>
                </c:pt>
                <c:pt idx="2697">
                  <c:v>42045</c:v>
                </c:pt>
                <c:pt idx="2698">
                  <c:v>42044</c:v>
                </c:pt>
                <c:pt idx="2699">
                  <c:v>42041</c:v>
                </c:pt>
                <c:pt idx="2700">
                  <c:v>42040</c:v>
                </c:pt>
                <c:pt idx="2701">
                  <c:v>42039</c:v>
                </c:pt>
                <c:pt idx="2702">
                  <c:v>42038</c:v>
                </c:pt>
                <c:pt idx="2703">
                  <c:v>42037</c:v>
                </c:pt>
                <c:pt idx="2704">
                  <c:v>42034</c:v>
                </c:pt>
                <c:pt idx="2705">
                  <c:v>42033</c:v>
                </c:pt>
                <c:pt idx="2706">
                  <c:v>42032</c:v>
                </c:pt>
                <c:pt idx="2707">
                  <c:v>42031</c:v>
                </c:pt>
                <c:pt idx="2708">
                  <c:v>42030</c:v>
                </c:pt>
                <c:pt idx="2709">
                  <c:v>42027</c:v>
                </c:pt>
                <c:pt idx="2710">
                  <c:v>42026</c:v>
                </c:pt>
                <c:pt idx="2711">
                  <c:v>42025</c:v>
                </c:pt>
                <c:pt idx="2712">
                  <c:v>42024</c:v>
                </c:pt>
                <c:pt idx="2713">
                  <c:v>42023</c:v>
                </c:pt>
                <c:pt idx="2714">
                  <c:v>42020</c:v>
                </c:pt>
                <c:pt idx="2715">
                  <c:v>42019</c:v>
                </c:pt>
                <c:pt idx="2716">
                  <c:v>42018</c:v>
                </c:pt>
                <c:pt idx="2717">
                  <c:v>42017</c:v>
                </c:pt>
                <c:pt idx="2718">
                  <c:v>42016</c:v>
                </c:pt>
                <c:pt idx="2719">
                  <c:v>42013</c:v>
                </c:pt>
                <c:pt idx="2720">
                  <c:v>42012</c:v>
                </c:pt>
                <c:pt idx="2721">
                  <c:v>42011</c:v>
                </c:pt>
                <c:pt idx="2722">
                  <c:v>42010</c:v>
                </c:pt>
                <c:pt idx="2723">
                  <c:v>42009</c:v>
                </c:pt>
                <c:pt idx="2724">
                  <c:v>42006</c:v>
                </c:pt>
                <c:pt idx="2725">
                  <c:v>42005</c:v>
                </c:pt>
                <c:pt idx="2726">
                  <c:v>42004</c:v>
                </c:pt>
                <c:pt idx="2727">
                  <c:v>42003</c:v>
                </c:pt>
                <c:pt idx="2728">
                  <c:v>42002</c:v>
                </c:pt>
                <c:pt idx="2729">
                  <c:v>41999</c:v>
                </c:pt>
                <c:pt idx="2730">
                  <c:v>41998</c:v>
                </c:pt>
                <c:pt idx="2731">
                  <c:v>41997</c:v>
                </c:pt>
                <c:pt idx="2732">
                  <c:v>41996</c:v>
                </c:pt>
                <c:pt idx="2733">
                  <c:v>41995</c:v>
                </c:pt>
                <c:pt idx="2734">
                  <c:v>41992</c:v>
                </c:pt>
                <c:pt idx="2735">
                  <c:v>41991</c:v>
                </c:pt>
                <c:pt idx="2736">
                  <c:v>41990</c:v>
                </c:pt>
                <c:pt idx="2737">
                  <c:v>41989</c:v>
                </c:pt>
                <c:pt idx="2738">
                  <c:v>41988</c:v>
                </c:pt>
                <c:pt idx="2739">
                  <c:v>41985</c:v>
                </c:pt>
                <c:pt idx="2740">
                  <c:v>41984</c:v>
                </c:pt>
                <c:pt idx="2741">
                  <c:v>41983</c:v>
                </c:pt>
                <c:pt idx="2742">
                  <c:v>41982</c:v>
                </c:pt>
                <c:pt idx="2743">
                  <c:v>41981</c:v>
                </c:pt>
                <c:pt idx="2744">
                  <c:v>41978</c:v>
                </c:pt>
                <c:pt idx="2745">
                  <c:v>41977</c:v>
                </c:pt>
                <c:pt idx="2746">
                  <c:v>41976</c:v>
                </c:pt>
                <c:pt idx="2747">
                  <c:v>41975</c:v>
                </c:pt>
                <c:pt idx="2748">
                  <c:v>41974</c:v>
                </c:pt>
                <c:pt idx="2749">
                  <c:v>41971</c:v>
                </c:pt>
                <c:pt idx="2750">
                  <c:v>41970</c:v>
                </c:pt>
                <c:pt idx="2751">
                  <c:v>41969</c:v>
                </c:pt>
                <c:pt idx="2752">
                  <c:v>41968</c:v>
                </c:pt>
                <c:pt idx="2753">
                  <c:v>41967</c:v>
                </c:pt>
                <c:pt idx="2754">
                  <c:v>41964</c:v>
                </c:pt>
                <c:pt idx="2755">
                  <c:v>41963</c:v>
                </c:pt>
                <c:pt idx="2756">
                  <c:v>41962</c:v>
                </c:pt>
                <c:pt idx="2757">
                  <c:v>41961</c:v>
                </c:pt>
                <c:pt idx="2758">
                  <c:v>41960</c:v>
                </c:pt>
                <c:pt idx="2759">
                  <c:v>41957</c:v>
                </c:pt>
                <c:pt idx="2760">
                  <c:v>41956</c:v>
                </c:pt>
                <c:pt idx="2761">
                  <c:v>41955</c:v>
                </c:pt>
                <c:pt idx="2762">
                  <c:v>41954</c:v>
                </c:pt>
                <c:pt idx="2763">
                  <c:v>41953</c:v>
                </c:pt>
                <c:pt idx="2764">
                  <c:v>41950</c:v>
                </c:pt>
                <c:pt idx="2765">
                  <c:v>41949</c:v>
                </c:pt>
                <c:pt idx="2766">
                  <c:v>41948</c:v>
                </c:pt>
                <c:pt idx="2767">
                  <c:v>41947</c:v>
                </c:pt>
                <c:pt idx="2768">
                  <c:v>41946</c:v>
                </c:pt>
                <c:pt idx="2769">
                  <c:v>41943</c:v>
                </c:pt>
                <c:pt idx="2770">
                  <c:v>41942</c:v>
                </c:pt>
                <c:pt idx="2771">
                  <c:v>41941</c:v>
                </c:pt>
                <c:pt idx="2772">
                  <c:v>41940</c:v>
                </c:pt>
                <c:pt idx="2773">
                  <c:v>41939</c:v>
                </c:pt>
                <c:pt idx="2774">
                  <c:v>41936</c:v>
                </c:pt>
                <c:pt idx="2775">
                  <c:v>41935</c:v>
                </c:pt>
                <c:pt idx="2776">
                  <c:v>41934</c:v>
                </c:pt>
                <c:pt idx="2777">
                  <c:v>41933</c:v>
                </c:pt>
                <c:pt idx="2778">
                  <c:v>41932</c:v>
                </c:pt>
                <c:pt idx="2779">
                  <c:v>41929</c:v>
                </c:pt>
                <c:pt idx="2780">
                  <c:v>41928</c:v>
                </c:pt>
                <c:pt idx="2781">
                  <c:v>41927</c:v>
                </c:pt>
                <c:pt idx="2782">
                  <c:v>41926</c:v>
                </c:pt>
                <c:pt idx="2783">
                  <c:v>41925</c:v>
                </c:pt>
                <c:pt idx="2784">
                  <c:v>41922</c:v>
                </c:pt>
                <c:pt idx="2785">
                  <c:v>41921</c:v>
                </c:pt>
                <c:pt idx="2786">
                  <c:v>41920</c:v>
                </c:pt>
                <c:pt idx="2787">
                  <c:v>41919</c:v>
                </c:pt>
                <c:pt idx="2788">
                  <c:v>41918</c:v>
                </c:pt>
                <c:pt idx="2789">
                  <c:v>41915</c:v>
                </c:pt>
                <c:pt idx="2790">
                  <c:v>41914</c:v>
                </c:pt>
                <c:pt idx="2791">
                  <c:v>41913</c:v>
                </c:pt>
                <c:pt idx="2792">
                  <c:v>41912</c:v>
                </c:pt>
                <c:pt idx="2793">
                  <c:v>41911</c:v>
                </c:pt>
                <c:pt idx="2794">
                  <c:v>41908</c:v>
                </c:pt>
                <c:pt idx="2795">
                  <c:v>41907</c:v>
                </c:pt>
                <c:pt idx="2796">
                  <c:v>41906</c:v>
                </c:pt>
                <c:pt idx="2797">
                  <c:v>41905</c:v>
                </c:pt>
                <c:pt idx="2798">
                  <c:v>41904</c:v>
                </c:pt>
                <c:pt idx="2799">
                  <c:v>41901</c:v>
                </c:pt>
                <c:pt idx="2800">
                  <c:v>41900</c:v>
                </c:pt>
                <c:pt idx="2801">
                  <c:v>41899</c:v>
                </c:pt>
                <c:pt idx="2802">
                  <c:v>41898</c:v>
                </c:pt>
                <c:pt idx="2803">
                  <c:v>41897</c:v>
                </c:pt>
                <c:pt idx="2804">
                  <c:v>41894</c:v>
                </c:pt>
                <c:pt idx="2805">
                  <c:v>41893</c:v>
                </c:pt>
                <c:pt idx="2806">
                  <c:v>41892</c:v>
                </c:pt>
                <c:pt idx="2807">
                  <c:v>41891</c:v>
                </c:pt>
                <c:pt idx="2808">
                  <c:v>41890</c:v>
                </c:pt>
                <c:pt idx="2809">
                  <c:v>41887</c:v>
                </c:pt>
                <c:pt idx="2810">
                  <c:v>41886</c:v>
                </c:pt>
                <c:pt idx="2811">
                  <c:v>41885</c:v>
                </c:pt>
                <c:pt idx="2812">
                  <c:v>41884</c:v>
                </c:pt>
                <c:pt idx="2813">
                  <c:v>41883</c:v>
                </c:pt>
                <c:pt idx="2814">
                  <c:v>41880</c:v>
                </c:pt>
                <c:pt idx="2815">
                  <c:v>41879</c:v>
                </c:pt>
                <c:pt idx="2816">
                  <c:v>41878</c:v>
                </c:pt>
                <c:pt idx="2817">
                  <c:v>41877</c:v>
                </c:pt>
                <c:pt idx="2818">
                  <c:v>41876</c:v>
                </c:pt>
                <c:pt idx="2819">
                  <c:v>41873</c:v>
                </c:pt>
                <c:pt idx="2820">
                  <c:v>41872</c:v>
                </c:pt>
                <c:pt idx="2821">
                  <c:v>41871</c:v>
                </c:pt>
                <c:pt idx="2822">
                  <c:v>41870</c:v>
                </c:pt>
                <c:pt idx="2823">
                  <c:v>41869</c:v>
                </c:pt>
                <c:pt idx="2824">
                  <c:v>41866</c:v>
                </c:pt>
                <c:pt idx="2825">
                  <c:v>41865</c:v>
                </c:pt>
                <c:pt idx="2826">
                  <c:v>41864</c:v>
                </c:pt>
                <c:pt idx="2827">
                  <c:v>41863</c:v>
                </c:pt>
                <c:pt idx="2828">
                  <c:v>41862</c:v>
                </c:pt>
                <c:pt idx="2829">
                  <c:v>41859</c:v>
                </c:pt>
                <c:pt idx="2830">
                  <c:v>41858</c:v>
                </c:pt>
                <c:pt idx="2831">
                  <c:v>41857</c:v>
                </c:pt>
                <c:pt idx="2832">
                  <c:v>41856</c:v>
                </c:pt>
                <c:pt idx="2833">
                  <c:v>41855</c:v>
                </c:pt>
                <c:pt idx="2834">
                  <c:v>41852</c:v>
                </c:pt>
                <c:pt idx="2835">
                  <c:v>41851</c:v>
                </c:pt>
                <c:pt idx="2836">
                  <c:v>41850</c:v>
                </c:pt>
                <c:pt idx="2837">
                  <c:v>41849</c:v>
                </c:pt>
                <c:pt idx="2838">
                  <c:v>41848</c:v>
                </c:pt>
                <c:pt idx="2839">
                  <c:v>41845</c:v>
                </c:pt>
                <c:pt idx="2840">
                  <c:v>41844</c:v>
                </c:pt>
                <c:pt idx="2841">
                  <c:v>41843</c:v>
                </c:pt>
                <c:pt idx="2842">
                  <c:v>41842</c:v>
                </c:pt>
                <c:pt idx="2843">
                  <c:v>41841</c:v>
                </c:pt>
                <c:pt idx="2844">
                  <c:v>41838</c:v>
                </c:pt>
                <c:pt idx="2845">
                  <c:v>41837</c:v>
                </c:pt>
                <c:pt idx="2846">
                  <c:v>41836</c:v>
                </c:pt>
                <c:pt idx="2847">
                  <c:v>41835</c:v>
                </c:pt>
                <c:pt idx="2848">
                  <c:v>41834</c:v>
                </c:pt>
                <c:pt idx="2849">
                  <c:v>41831</c:v>
                </c:pt>
                <c:pt idx="2850">
                  <c:v>41830</c:v>
                </c:pt>
                <c:pt idx="2851">
                  <c:v>41829</c:v>
                </c:pt>
                <c:pt idx="2852">
                  <c:v>41828</c:v>
                </c:pt>
                <c:pt idx="2853">
                  <c:v>41827</c:v>
                </c:pt>
                <c:pt idx="2854">
                  <c:v>41824</c:v>
                </c:pt>
                <c:pt idx="2855">
                  <c:v>41823</c:v>
                </c:pt>
                <c:pt idx="2856">
                  <c:v>41822</c:v>
                </c:pt>
                <c:pt idx="2857">
                  <c:v>41821</c:v>
                </c:pt>
                <c:pt idx="2858">
                  <c:v>41820</c:v>
                </c:pt>
                <c:pt idx="2859">
                  <c:v>41817</c:v>
                </c:pt>
                <c:pt idx="2860">
                  <c:v>41816</c:v>
                </c:pt>
                <c:pt idx="2861">
                  <c:v>41815</c:v>
                </c:pt>
                <c:pt idx="2862">
                  <c:v>41814</c:v>
                </c:pt>
                <c:pt idx="2863">
                  <c:v>41813</c:v>
                </c:pt>
                <c:pt idx="2864">
                  <c:v>41810</c:v>
                </c:pt>
                <c:pt idx="2865">
                  <c:v>41809</c:v>
                </c:pt>
                <c:pt idx="2866">
                  <c:v>41808</c:v>
                </c:pt>
                <c:pt idx="2867">
                  <c:v>41807</c:v>
                </c:pt>
                <c:pt idx="2868">
                  <c:v>41806</c:v>
                </c:pt>
                <c:pt idx="2869">
                  <c:v>41803</c:v>
                </c:pt>
                <c:pt idx="2870">
                  <c:v>41802</c:v>
                </c:pt>
                <c:pt idx="2871">
                  <c:v>41801</c:v>
                </c:pt>
                <c:pt idx="2872">
                  <c:v>41800</c:v>
                </c:pt>
                <c:pt idx="2873">
                  <c:v>41799</c:v>
                </c:pt>
                <c:pt idx="2874">
                  <c:v>41796</c:v>
                </c:pt>
                <c:pt idx="2875">
                  <c:v>41795</c:v>
                </c:pt>
                <c:pt idx="2876">
                  <c:v>41794</c:v>
                </c:pt>
                <c:pt idx="2877">
                  <c:v>41793</c:v>
                </c:pt>
                <c:pt idx="2878">
                  <c:v>41792</c:v>
                </c:pt>
                <c:pt idx="2879">
                  <c:v>41789</c:v>
                </c:pt>
                <c:pt idx="2880">
                  <c:v>41788</c:v>
                </c:pt>
                <c:pt idx="2881">
                  <c:v>41787</c:v>
                </c:pt>
                <c:pt idx="2882">
                  <c:v>41786</c:v>
                </c:pt>
                <c:pt idx="2883">
                  <c:v>41785</c:v>
                </c:pt>
                <c:pt idx="2884">
                  <c:v>41782</c:v>
                </c:pt>
                <c:pt idx="2885">
                  <c:v>41781</c:v>
                </c:pt>
                <c:pt idx="2886">
                  <c:v>41780</c:v>
                </c:pt>
                <c:pt idx="2887">
                  <c:v>41779</c:v>
                </c:pt>
                <c:pt idx="2888">
                  <c:v>41778</c:v>
                </c:pt>
                <c:pt idx="2889">
                  <c:v>41775</c:v>
                </c:pt>
                <c:pt idx="2890">
                  <c:v>41774</c:v>
                </c:pt>
                <c:pt idx="2891">
                  <c:v>41773</c:v>
                </c:pt>
                <c:pt idx="2892">
                  <c:v>41772</c:v>
                </c:pt>
                <c:pt idx="2893">
                  <c:v>41771</c:v>
                </c:pt>
                <c:pt idx="2894">
                  <c:v>41768</c:v>
                </c:pt>
                <c:pt idx="2895">
                  <c:v>41767</c:v>
                </c:pt>
                <c:pt idx="2896">
                  <c:v>41766</c:v>
                </c:pt>
                <c:pt idx="2897">
                  <c:v>41765</c:v>
                </c:pt>
                <c:pt idx="2898">
                  <c:v>41764</c:v>
                </c:pt>
                <c:pt idx="2899">
                  <c:v>41761</c:v>
                </c:pt>
                <c:pt idx="2900">
                  <c:v>41760</c:v>
                </c:pt>
                <c:pt idx="2901">
                  <c:v>41759</c:v>
                </c:pt>
                <c:pt idx="2902">
                  <c:v>41758</c:v>
                </c:pt>
                <c:pt idx="2903">
                  <c:v>41757</c:v>
                </c:pt>
                <c:pt idx="2904">
                  <c:v>41754</c:v>
                </c:pt>
                <c:pt idx="2905">
                  <c:v>41753</c:v>
                </c:pt>
                <c:pt idx="2906">
                  <c:v>41752</c:v>
                </c:pt>
                <c:pt idx="2907">
                  <c:v>41751</c:v>
                </c:pt>
                <c:pt idx="2908">
                  <c:v>41750</c:v>
                </c:pt>
                <c:pt idx="2909">
                  <c:v>41747</c:v>
                </c:pt>
                <c:pt idx="2910">
                  <c:v>41746</c:v>
                </c:pt>
                <c:pt idx="2911">
                  <c:v>41745</c:v>
                </c:pt>
                <c:pt idx="2912">
                  <c:v>41744</c:v>
                </c:pt>
                <c:pt idx="2913">
                  <c:v>41743</c:v>
                </c:pt>
                <c:pt idx="2914">
                  <c:v>41740</c:v>
                </c:pt>
                <c:pt idx="2915">
                  <c:v>41739</c:v>
                </c:pt>
                <c:pt idx="2916">
                  <c:v>41738</c:v>
                </c:pt>
                <c:pt idx="2917">
                  <c:v>41737</c:v>
                </c:pt>
                <c:pt idx="2918">
                  <c:v>41736</c:v>
                </c:pt>
                <c:pt idx="2919">
                  <c:v>41733</c:v>
                </c:pt>
                <c:pt idx="2920">
                  <c:v>41732</c:v>
                </c:pt>
                <c:pt idx="2921">
                  <c:v>41731</c:v>
                </c:pt>
                <c:pt idx="2922">
                  <c:v>41730</c:v>
                </c:pt>
                <c:pt idx="2923">
                  <c:v>41729</c:v>
                </c:pt>
                <c:pt idx="2924">
                  <c:v>41726</c:v>
                </c:pt>
                <c:pt idx="2925">
                  <c:v>41725</c:v>
                </c:pt>
                <c:pt idx="2926">
                  <c:v>41724</c:v>
                </c:pt>
                <c:pt idx="2927">
                  <c:v>41723</c:v>
                </c:pt>
                <c:pt idx="2928">
                  <c:v>41722</c:v>
                </c:pt>
                <c:pt idx="2929">
                  <c:v>41719</c:v>
                </c:pt>
                <c:pt idx="2930">
                  <c:v>41718</c:v>
                </c:pt>
                <c:pt idx="2931">
                  <c:v>41717</c:v>
                </c:pt>
                <c:pt idx="2932">
                  <c:v>41716</c:v>
                </c:pt>
                <c:pt idx="2933">
                  <c:v>41715</c:v>
                </c:pt>
                <c:pt idx="2934">
                  <c:v>41712</c:v>
                </c:pt>
                <c:pt idx="2935">
                  <c:v>41711</c:v>
                </c:pt>
                <c:pt idx="2936">
                  <c:v>41710</c:v>
                </c:pt>
                <c:pt idx="2937">
                  <c:v>41709</c:v>
                </c:pt>
                <c:pt idx="2938">
                  <c:v>41708</c:v>
                </c:pt>
                <c:pt idx="2939">
                  <c:v>41705</c:v>
                </c:pt>
                <c:pt idx="2940">
                  <c:v>41704</c:v>
                </c:pt>
                <c:pt idx="2941">
                  <c:v>41703</c:v>
                </c:pt>
                <c:pt idx="2942">
                  <c:v>41702</c:v>
                </c:pt>
                <c:pt idx="2943">
                  <c:v>41701</c:v>
                </c:pt>
                <c:pt idx="2944">
                  <c:v>41698</c:v>
                </c:pt>
                <c:pt idx="2945">
                  <c:v>41697</c:v>
                </c:pt>
                <c:pt idx="2946">
                  <c:v>41696</c:v>
                </c:pt>
                <c:pt idx="2947">
                  <c:v>41695</c:v>
                </c:pt>
                <c:pt idx="2948">
                  <c:v>41694</c:v>
                </c:pt>
                <c:pt idx="2949">
                  <c:v>41691</c:v>
                </c:pt>
                <c:pt idx="2950">
                  <c:v>41690</c:v>
                </c:pt>
                <c:pt idx="2951">
                  <c:v>41689</c:v>
                </c:pt>
                <c:pt idx="2952">
                  <c:v>41688</c:v>
                </c:pt>
                <c:pt idx="2953">
                  <c:v>41687</c:v>
                </c:pt>
                <c:pt idx="2954">
                  <c:v>41684</c:v>
                </c:pt>
                <c:pt idx="2955">
                  <c:v>41683</c:v>
                </c:pt>
                <c:pt idx="2956">
                  <c:v>41682</c:v>
                </c:pt>
                <c:pt idx="2957">
                  <c:v>41681</c:v>
                </c:pt>
                <c:pt idx="2958">
                  <c:v>41680</c:v>
                </c:pt>
                <c:pt idx="2959">
                  <c:v>41677</c:v>
                </c:pt>
                <c:pt idx="2960">
                  <c:v>41676</c:v>
                </c:pt>
                <c:pt idx="2961">
                  <c:v>41675</c:v>
                </c:pt>
                <c:pt idx="2962">
                  <c:v>41674</c:v>
                </c:pt>
                <c:pt idx="2963">
                  <c:v>41673</c:v>
                </c:pt>
                <c:pt idx="2964">
                  <c:v>41670</c:v>
                </c:pt>
                <c:pt idx="2965">
                  <c:v>41669</c:v>
                </c:pt>
                <c:pt idx="2966">
                  <c:v>41668</c:v>
                </c:pt>
                <c:pt idx="2967">
                  <c:v>41667</c:v>
                </c:pt>
                <c:pt idx="2968">
                  <c:v>41666</c:v>
                </c:pt>
                <c:pt idx="2969">
                  <c:v>41663</c:v>
                </c:pt>
                <c:pt idx="2970">
                  <c:v>41662</c:v>
                </c:pt>
                <c:pt idx="2971">
                  <c:v>41661</c:v>
                </c:pt>
                <c:pt idx="2972">
                  <c:v>41660</c:v>
                </c:pt>
                <c:pt idx="2973">
                  <c:v>41659</c:v>
                </c:pt>
                <c:pt idx="2974">
                  <c:v>41656</c:v>
                </c:pt>
                <c:pt idx="2975">
                  <c:v>41655</c:v>
                </c:pt>
                <c:pt idx="2976">
                  <c:v>41654</c:v>
                </c:pt>
                <c:pt idx="2977">
                  <c:v>41653</c:v>
                </c:pt>
                <c:pt idx="2978">
                  <c:v>41652</c:v>
                </c:pt>
                <c:pt idx="2979">
                  <c:v>41649</c:v>
                </c:pt>
                <c:pt idx="2980">
                  <c:v>41648</c:v>
                </c:pt>
                <c:pt idx="2981">
                  <c:v>41647</c:v>
                </c:pt>
                <c:pt idx="2982">
                  <c:v>41646</c:v>
                </c:pt>
                <c:pt idx="2983">
                  <c:v>41645</c:v>
                </c:pt>
                <c:pt idx="2984">
                  <c:v>41642</c:v>
                </c:pt>
                <c:pt idx="2985">
                  <c:v>41641</c:v>
                </c:pt>
                <c:pt idx="2986">
                  <c:v>41640</c:v>
                </c:pt>
                <c:pt idx="2987">
                  <c:v>41639</c:v>
                </c:pt>
                <c:pt idx="2988">
                  <c:v>41638</c:v>
                </c:pt>
                <c:pt idx="2989">
                  <c:v>41635</c:v>
                </c:pt>
                <c:pt idx="2990">
                  <c:v>41634</c:v>
                </c:pt>
                <c:pt idx="2991">
                  <c:v>41633</c:v>
                </c:pt>
                <c:pt idx="2992">
                  <c:v>41632</c:v>
                </c:pt>
                <c:pt idx="2993">
                  <c:v>41631</c:v>
                </c:pt>
                <c:pt idx="2994">
                  <c:v>41628</c:v>
                </c:pt>
                <c:pt idx="2995">
                  <c:v>41627</c:v>
                </c:pt>
                <c:pt idx="2996">
                  <c:v>41626</c:v>
                </c:pt>
                <c:pt idx="2997">
                  <c:v>41625</c:v>
                </c:pt>
                <c:pt idx="2998">
                  <c:v>41624</c:v>
                </c:pt>
                <c:pt idx="2999">
                  <c:v>41621</c:v>
                </c:pt>
                <c:pt idx="3000">
                  <c:v>41620</c:v>
                </c:pt>
                <c:pt idx="3001">
                  <c:v>41619</c:v>
                </c:pt>
                <c:pt idx="3002">
                  <c:v>41618</c:v>
                </c:pt>
                <c:pt idx="3003">
                  <c:v>41617</c:v>
                </c:pt>
                <c:pt idx="3004">
                  <c:v>41614</c:v>
                </c:pt>
                <c:pt idx="3005">
                  <c:v>41613</c:v>
                </c:pt>
                <c:pt idx="3006">
                  <c:v>41612</c:v>
                </c:pt>
                <c:pt idx="3007">
                  <c:v>41611</c:v>
                </c:pt>
                <c:pt idx="3008">
                  <c:v>41610</c:v>
                </c:pt>
                <c:pt idx="3009">
                  <c:v>41607</c:v>
                </c:pt>
                <c:pt idx="3010">
                  <c:v>41606</c:v>
                </c:pt>
                <c:pt idx="3011">
                  <c:v>41605</c:v>
                </c:pt>
                <c:pt idx="3012">
                  <c:v>41604</c:v>
                </c:pt>
                <c:pt idx="3013">
                  <c:v>41603</c:v>
                </c:pt>
                <c:pt idx="3014">
                  <c:v>41600</c:v>
                </c:pt>
                <c:pt idx="3015">
                  <c:v>41599</c:v>
                </c:pt>
                <c:pt idx="3016">
                  <c:v>41598</c:v>
                </c:pt>
                <c:pt idx="3017">
                  <c:v>41597</c:v>
                </c:pt>
                <c:pt idx="3018">
                  <c:v>41596</c:v>
                </c:pt>
                <c:pt idx="3019">
                  <c:v>41593</c:v>
                </c:pt>
                <c:pt idx="3020">
                  <c:v>41592</c:v>
                </c:pt>
                <c:pt idx="3021">
                  <c:v>41591</c:v>
                </c:pt>
                <c:pt idx="3022">
                  <c:v>41590</c:v>
                </c:pt>
                <c:pt idx="3023">
                  <c:v>41589</c:v>
                </c:pt>
                <c:pt idx="3024">
                  <c:v>41586</c:v>
                </c:pt>
                <c:pt idx="3025">
                  <c:v>41585</c:v>
                </c:pt>
                <c:pt idx="3026">
                  <c:v>41584</c:v>
                </c:pt>
                <c:pt idx="3027">
                  <c:v>41583</c:v>
                </c:pt>
                <c:pt idx="3028">
                  <c:v>41582</c:v>
                </c:pt>
                <c:pt idx="3029">
                  <c:v>41579</c:v>
                </c:pt>
                <c:pt idx="3030">
                  <c:v>41578</c:v>
                </c:pt>
                <c:pt idx="3031">
                  <c:v>41577</c:v>
                </c:pt>
                <c:pt idx="3032">
                  <c:v>41576</c:v>
                </c:pt>
                <c:pt idx="3033">
                  <c:v>41575</c:v>
                </c:pt>
                <c:pt idx="3034">
                  <c:v>41572</c:v>
                </c:pt>
                <c:pt idx="3035">
                  <c:v>41571</c:v>
                </c:pt>
                <c:pt idx="3036">
                  <c:v>41570</c:v>
                </c:pt>
                <c:pt idx="3037">
                  <c:v>41569</c:v>
                </c:pt>
                <c:pt idx="3038">
                  <c:v>41568</c:v>
                </c:pt>
                <c:pt idx="3039">
                  <c:v>41565</c:v>
                </c:pt>
                <c:pt idx="3040">
                  <c:v>41564</c:v>
                </c:pt>
                <c:pt idx="3041">
                  <c:v>41563</c:v>
                </c:pt>
                <c:pt idx="3042">
                  <c:v>41562</c:v>
                </c:pt>
                <c:pt idx="3043">
                  <c:v>41561</c:v>
                </c:pt>
                <c:pt idx="3044">
                  <c:v>41558</c:v>
                </c:pt>
                <c:pt idx="3045">
                  <c:v>41557</c:v>
                </c:pt>
                <c:pt idx="3046">
                  <c:v>41556</c:v>
                </c:pt>
                <c:pt idx="3047">
                  <c:v>41555</c:v>
                </c:pt>
                <c:pt idx="3048">
                  <c:v>41554</c:v>
                </c:pt>
                <c:pt idx="3049">
                  <c:v>41551</c:v>
                </c:pt>
                <c:pt idx="3050">
                  <c:v>41550</c:v>
                </c:pt>
                <c:pt idx="3051">
                  <c:v>41549</c:v>
                </c:pt>
                <c:pt idx="3052">
                  <c:v>41548</c:v>
                </c:pt>
                <c:pt idx="3053">
                  <c:v>41547</c:v>
                </c:pt>
                <c:pt idx="3054">
                  <c:v>41544</c:v>
                </c:pt>
                <c:pt idx="3055">
                  <c:v>41543</c:v>
                </c:pt>
                <c:pt idx="3056">
                  <c:v>41542</c:v>
                </c:pt>
                <c:pt idx="3057">
                  <c:v>41541</c:v>
                </c:pt>
                <c:pt idx="3058">
                  <c:v>41540</c:v>
                </c:pt>
                <c:pt idx="3059">
                  <c:v>41537</c:v>
                </c:pt>
                <c:pt idx="3060">
                  <c:v>41536</c:v>
                </c:pt>
                <c:pt idx="3061">
                  <c:v>41535</c:v>
                </c:pt>
                <c:pt idx="3062">
                  <c:v>41534</c:v>
                </c:pt>
                <c:pt idx="3063">
                  <c:v>41533</c:v>
                </c:pt>
                <c:pt idx="3064">
                  <c:v>41530</c:v>
                </c:pt>
                <c:pt idx="3065">
                  <c:v>41529</c:v>
                </c:pt>
                <c:pt idx="3066">
                  <c:v>41528</c:v>
                </c:pt>
                <c:pt idx="3067">
                  <c:v>41527</c:v>
                </c:pt>
                <c:pt idx="3068">
                  <c:v>41526</c:v>
                </c:pt>
                <c:pt idx="3069">
                  <c:v>41523</c:v>
                </c:pt>
                <c:pt idx="3070">
                  <c:v>41522</c:v>
                </c:pt>
                <c:pt idx="3071">
                  <c:v>41521</c:v>
                </c:pt>
                <c:pt idx="3072">
                  <c:v>41520</c:v>
                </c:pt>
                <c:pt idx="3073">
                  <c:v>41519</c:v>
                </c:pt>
                <c:pt idx="3074">
                  <c:v>41516</c:v>
                </c:pt>
                <c:pt idx="3075">
                  <c:v>41515</c:v>
                </c:pt>
                <c:pt idx="3076">
                  <c:v>41514</c:v>
                </c:pt>
                <c:pt idx="3077">
                  <c:v>41513</c:v>
                </c:pt>
                <c:pt idx="3078">
                  <c:v>41512</c:v>
                </c:pt>
                <c:pt idx="3079">
                  <c:v>41509</c:v>
                </c:pt>
                <c:pt idx="3080">
                  <c:v>41508</c:v>
                </c:pt>
                <c:pt idx="3081">
                  <c:v>41507</c:v>
                </c:pt>
                <c:pt idx="3082">
                  <c:v>41506</c:v>
                </c:pt>
                <c:pt idx="3083">
                  <c:v>41505</c:v>
                </c:pt>
                <c:pt idx="3084">
                  <c:v>41502</c:v>
                </c:pt>
                <c:pt idx="3085">
                  <c:v>41501</c:v>
                </c:pt>
                <c:pt idx="3086">
                  <c:v>41500</c:v>
                </c:pt>
                <c:pt idx="3087">
                  <c:v>41499</c:v>
                </c:pt>
                <c:pt idx="3088">
                  <c:v>41498</c:v>
                </c:pt>
                <c:pt idx="3089">
                  <c:v>41495</c:v>
                </c:pt>
                <c:pt idx="3090">
                  <c:v>41494</c:v>
                </c:pt>
                <c:pt idx="3091">
                  <c:v>41493</c:v>
                </c:pt>
                <c:pt idx="3092">
                  <c:v>41492</c:v>
                </c:pt>
                <c:pt idx="3093">
                  <c:v>41491</c:v>
                </c:pt>
                <c:pt idx="3094">
                  <c:v>41488</c:v>
                </c:pt>
                <c:pt idx="3095">
                  <c:v>41487</c:v>
                </c:pt>
                <c:pt idx="3096">
                  <c:v>41486</c:v>
                </c:pt>
                <c:pt idx="3097">
                  <c:v>41485</c:v>
                </c:pt>
                <c:pt idx="3098">
                  <c:v>41484</c:v>
                </c:pt>
                <c:pt idx="3099">
                  <c:v>41481</c:v>
                </c:pt>
                <c:pt idx="3100">
                  <c:v>41480</c:v>
                </c:pt>
                <c:pt idx="3101">
                  <c:v>41479</c:v>
                </c:pt>
                <c:pt idx="3102">
                  <c:v>41478</c:v>
                </c:pt>
                <c:pt idx="3103">
                  <c:v>41477</c:v>
                </c:pt>
                <c:pt idx="3104">
                  <c:v>41474</c:v>
                </c:pt>
                <c:pt idx="3105">
                  <c:v>41473</c:v>
                </c:pt>
                <c:pt idx="3106">
                  <c:v>41472</c:v>
                </c:pt>
                <c:pt idx="3107">
                  <c:v>41471</c:v>
                </c:pt>
                <c:pt idx="3108">
                  <c:v>41470</c:v>
                </c:pt>
                <c:pt idx="3109">
                  <c:v>41467</c:v>
                </c:pt>
                <c:pt idx="3110">
                  <c:v>41466</c:v>
                </c:pt>
                <c:pt idx="3111">
                  <c:v>41465</c:v>
                </c:pt>
                <c:pt idx="3112">
                  <c:v>41464</c:v>
                </c:pt>
                <c:pt idx="3113">
                  <c:v>41463</c:v>
                </c:pt>
                <c:pt idx="3114">
                  <c:v>41460</c:v>
                </c:pt>
                <c:pt idx="3115">
                  <c:v>41459</c:v>
                </c:pt>
                <c:pt idx="3116">
                  <c:v>41458</c:v>
                </c:pt>
                <c:pt idx="3117">
                  <c:v>41457</c:v>
                </c:pt>
                <c:pt idx="3118">
                  <c:v>41456</c:v>
                </c:pt>
                <c:pt idx="3119">
                  <c:v>41453</c:v>
                </c:pt>
                <c:pt idx="3120">
                  <c:v>41452</c:v>
                </c:pt>
                <c:pt idx="3121">
                  <c:v>41451</c:v>
                </c:pt>
                <c:pt idx="3122">
                  <c:v>41450</c:v>
                </c:pt>
                <c:pt idx="3123">
                  <c:v>41449</c:v>
                </c:pt>
                <c:pt idx="3124">
                  <c:v>41446</c:v>
                </c:pt>
                <c:pt idx="3125">
                  <c:v>41445</c:v>
                </c:pt>
                <c:pt idx="3126">
                  <c:v>41444</c:v>
                </c:pt>
                <c:pt idx="3127">
                  <c:v>41443</c:v>
                </c:pt>
                <c:pt idx="3128">
                  <c:v>41442</c:v>
                </c:pt>
                <c:pt idx="3129">
                  <c:v>41439</c:v>
                </c:pt>
                <c:pt idx="3130">
                  <c:v>41438</c:v>
                </c:pt>
                <c:pt idx="3131">
                  <c:v>41437</c:v>
                </c:pt>
                <c:pt idx="3132">
                  <c:v>41436</c:v>
                </c:pt>
                <c:pt idx="3133">
                  <c:v>41435</c:v>
                </c:pt>
                <c:pt idx="3134">
                  <c:v>41432</c:v>
                </c:pt>
                <c:pt idx="3135">
                  <c:v>41431</c:v>
                </c:pt>
                <c:pt idx="3136">
                  <c:v>41430</c:v>
                </c:pt>
                <c:pt idx="3137">
                  <c:v>41429</c:v>
                </c:pt>
                <c:pt idx="3138">
                  <c:v>41428</c:v>
                </c:pt>
                <c:pt idx="3139">
                  <c:v>41425</c:v>
                </c:pt>
                <c:pt idx="3140">
                  <c:v>41424</c:v>
                </c:pt>
                <c:pt idx="3141">
                  <c:v>41423</c:v>
                </c:pt>
                <c:pt idx="3142">
                  <c:v>41422</c:v>
                </c:pt>
                <c:pt idx="3143">
                  <c:v>41421</c:v>
                </c:pt>
                <c:pt idx="3144">
                  <c:v>41418</c:v>
                </c:pt>
                <c:pt idx="3145">
                  <c:v>41417</c:v>
                </c:pt>
                <c:pt idx="3146">
                  <c:v>41416</c:v>
                </c:pt>
                <c:pt idx="3147">
                  <c:v>41415</c:v>
                </c:pt>
                <c:pt idx="3148">
                  <c:v>41414</c:v>
                </c:pt>
                <c:pt idx="3149">
                  <c:v>41411</c:v>
                </c:pt>
                <c:pt idx="3150">
                  <c:v>41410</c:v>
                </c:pt>
                <c:pt idx="3151">
                  <c:v>41409</c:v>
                </c:pt>
                <c:pt idx="3152">
                  <c:v>41408</c:v>
                </c:pt>
                <c:pt idx="3153">
                  <c:v>41407</c:v>
                </c:pt>
                <c:pt idx="3154">
                  <c:v>41404</c:v>
                </c:pt>
                <c:pt idx="3155">
                  <c:v>41403</c:v>
                </c:pt>
                <c:pt idx="3156">
                  <c:v>41402</c:v>
                </c:pt>
                <c:pt idx="3157">
                  <c:v>41401</c:v>
                </c:pt>
                <c:pt idx="3158">
                  <c:v>41400</c:v>
                </c:pt>
                <c:pt idx="3159">
                  <c:v>41397</c:v>
                </c:pt>
                <c:pt idx="3160">
                  <c:v>41396</c:v>
                </c:pt>
                <c:pt idx="3161">
                  <c:v>41395</c:v>
                </c:pt>
                <c:pt idx="3162">
                  <c:v>41394</c:v>
                </c:pt>
                <c:pt idx="3163">
                  <c:v>41393</c:v>
                </c:pt>
                <c:pt idx="3164">
                  <c:v>41390</c:v>
                </c:pt>
                <c:pt idx="3165">
                  <c:v>41389</c:v>
                </c:pt>
                <c:pt idx="3166">
                  <c:v>41388</c:v>
                </c:pt>
                <c:pt idx="3167">
                  <c:v>41387</c:v>
                </c:pt>
                <c:pt idx="3168">
                  <c:v>41386</c:v>
                </c:pt>
                <c:pt idx="3169">
                  <c:v>41383</c:v>
                </c:pt>
                <c:pt idx="3170">
                  <c:v>41382</c:v>
                </c:pt>
                <c:pt idx="3171">
                  <c:v>41381</c:v>
                </c:pt>
                <c:pt idx="3172">
                  <c:v>41380</c:v>
                </c:pt>
                <c:pt idx="3173">
                  <c:v>41379</c:v>
                </c:pt>
                <c:pt idx="3174">
                  <c:v>41376</c:v>
                </c:pt>
                <c:pt idx="3175">
                  <c:v>41375</c:v>
                </c:pt>
                <c:pt idx="3176">
                  <c:v>41374</c:v>
                </c:pt>
                <c:pt idx="3177">
                  <c:v>41373</c:v>
                </c:pt>
                <c:pt idx="3178">
                  <c:v>41372</c:v>
                </c:pt>
                <c:pt idx="3179">
                  <c:v>41369</c:v>
                </c:pt>
                <c:pt idx="3180">
                  <c:v>41368</c:v>
                </c:pt>
                <c:pt idx="3181">
                  <c:v>41367</c:v>
                </c:pt>
                <c:pt idx="3182">
                  <c:v>41366</c:v>
                </c:pt>
                <c:pt idx="3183">
                  <c:v>41365</c:v>
                </c:pt>
                <c:pt idx="3184">
                  <c:v>41362</c:v>
                </c:pt>
                <c:pt idx="3185">
                  <c:v>41361</c:v>
                </c:pt>
                <c:pt idx="3186">
                  <c:v>41360</c:v>
                </c:pt>
                <c:pt idx="3187">
                  <c:v>41359</c:v>
                </c:pt>
                <c:pt idx="3188">
                  <c:v>41358</c:v>
                </c:pt>
                <c:pt idx="3189">
                  <c:v>41355</c:v>
                </c:pt>
                <c:pt idx="3190">
                  <c:v>41354</c:v>
                </c:pt>
                <c:pt idx="3191">
                  <c:v>41353</c:v>
                </c:pt>
                <c:pt idx="3192">
                  <c:v>41352</c:v>
                </c:pt>
                <c:pt idx="3193">
                  <c:v>41351</c:v>
                </c:pt>
                <c:pt idx="3194">
                  <c:v>41348</c:v>
                </c:pt>
                <c:pt idx="3195">
                  <c:v>41347</c:v>
                </c:pt>
                <c:pt idx="3196">
                  <c:v>41346</c:v>
                </c:pt>
                <c:pt idx="3197">
                  <c:v>41345</c:v>
                </c:pt>
                <c:pt idx="3198">
                  <c:v>41344</c:v>
                </c:pt>
                <c:pt idx="3199">
                  <c:v>41341</c:v>
                </c:pt>
                <c:pt idx="3200">
                  <c:v>41340</c:v>
                </c:pt>
                <c:pt idx="3201">
                  <c:v>41339</c:v>
                </c:pt>
                <c:pt idx="3202">
                  <c:v>41338</c:v>
                </c:pt>
                <c:pt idx="3203">
                  <c:v>41337</c:v>
                </c:pt>
                <c:pt idx="3204">
                  <c:v>41334</c:v>
                </c:pt>
                <c:pt idx="3205">
                  <c:v>41333</c:v>
                </c:pt>
                <c:pt idx="3206">
                  <c:v>41332</c:v>
                </c:pt>
                <c:pt idx="3207">
                  <c:v>41331</c:v>
                </c:pt>
                <c:pt idx="3208">
                  <c:v>41330</c:v>
                </c:pt>
                <c:pt idx="3209">
                  <c:v>41327</c:v>
                </c:pt>
                <c:pt idx="3210">
                  <c:v>41326</c:v>
                </c:pt>
                <c:pt idx="3211">
                  <c:v>41325</c:v>
                </c:pt>
                <c:pt idx="3212">
                  <c:v>41324</c:v>
                </c:pt>
                <c:pt idx="3213">
                  <c:v>41323</c:v>
                </c:pt>
                <c:pt idx="3214">
                  <c:v>41320</c:v>
                </c:pt>
                <c:pt idx="3215">
                  <c:v>41319</c:v>
                </c:pt>
                <c:pt idx="3216">
                  <c:v>41318</c:v>
                </c:pt>
                <c:pt idx="3217">
                  <c:v>41317</c:v>
                </c:pt>
                <c:pt idx="3218">
                  <c:v>41316</c:v>
                </c:pt>
                <c:pt idx="3219">
                  <c:v>41313</c:v>
                </c:pt>
                <c:pt idx="3220">
                  <c:v>41312</c:v>
                </c:pt>
                <c:pt idx="3221">
                  <c:v>41311</c:v>
                </c:pt>
                <c:pt idx="3222">
                  <c:v>41310</c:v>
                </c:pt>
                <c:pt idx="3223">
                  <c:v>41309</c:v>
                </c:pt>
                <c:pt idx="3224">
                  <c:v>41306</c:v>
                </c:pt>
                <c:pt idx="3225">
                  <c:v>41305</c:v>
                </c:pt>
                <c:pt idx="3226">
                  <c:v>41304</c:v>
                </c:pt>
                <c:pt idx="3227">
                  <c:v>41303</c:v>
                </c:pt>
                <c:pt idx="3228">
                  <c:v>41302</c:v>
                </c:pt>
                <c:pt idx="3229">
                  <c:v>41299</c:v>
                </c:pt>
                <c:pt idx="3230">
                  <c:v>41298</c:v>
                </c:pt>
                <c:pt idx="3231">
                  <c:v>41297</c:v>
                </c:pt>
                <c:pt idx="3232">
                  <c:v>41296</c:v>
                </c:pt>
                <c:pt idx="3233">
                  <c:v>41295</c:v>
                </c:pt>
                <c:pt idx="3234">
                  <c:v>41292</c:v>
                </c:pt>
                <c:pt idx="3235">
                  <c:v>41291</c:v>
                </c:pt>
                <c:pt idx="3236">
                  <c:v>41290</c:v>
                </c:pt>
                <c:pt idx="3237">
                  <c:v>41289</c:v>
                </c:pt>
                <c:pt idx="3238">
                  <c:v>41288</c:v>
                </c:pt>
                <c:pt idx="3239">
                  <c:v>41285</c:v>
                </c:pt>
                <c:pt idx="3240">
                  <c:v>41284</c:v>
                </c:pt>
                <c:pt idx="3241">
                  <c:v>41283</c:v>
                </c:pt>
                <c:pt idx="3242">
                  <c:v>41282</c:v>
                </c:pt>
                <c:pt idx="3243">
                  <c:v>41281</c:v>
                </c:pt>
                <c:pt idx="3244">
                  <c:v>41278</c:v>
                </c:pt>
                <c:pt idx="3245">
                  <c:v>41277</c:v>
                </c:pt>
                <c:pt idx="3246">
                  <c:v>41276</c:v>
                </c:pt>
                <c:pt idx="3247">
                  <c:v>41275</c:v>
                </c:pt>
                <c:pt idx="3248">
                  <c:v>41274</c:v>
                </c:pt>
                <c:pt idx="3249">
                  <c:v>41271</c:v>
                </c:pt>
                <c:pt idx="3250">
                  <c:v>41270</c:v>
                </c:pt>
                <c:pt idx="3251">
                  <c:v>41269</c:v>
                </c:pt>
                <c:pt idx="3252">
                  <c:v>41268</c:v>
                </c:pt>
                <c:pt idx="3253">
                  <c:v>41267</c:v>
                </c:pt>
                <c:pt idx="3254">
                  <c:v>41264</c:v>
                </c:pt>
                <c:pt idx="3255">
                  <c:v>41263</c:v>
                </c:pt>
                <c:pt idx="3256">
                  <c:v>41262</c:v>
                </c:pt>
                <c:pt idx="3257">
                  <c:v>41261</c:v>
                </c:pt>
                <c:pt idx="3258">
                  <c:v>41260</c:v>
                </c:pt>
                <c:pt idx="3259">
                  <c:v>41257</c:v>
                </c:pt>
                <c:pt idx="3260">
                  <c:v>41256</c:v>
                </c:pt>
                <c:pt idx="3261">
                  <c:v>41255</c:v>
                </c:pt>
                <c:pt idx="3262">
                  <c:v>41254</c:v>
                </c:pt>
                <c:pt idx="3263">
                  <c:v>41253</c:v>
                </c:pt>
                <c:pt idx="3264">
                  <c:v>41250</c:v>
                </c:pt>
                <c:pt idx="3265">
                  <c:v>41249</c:v>
                </c:pt>
                <c:pt idx="3266">
                  <c:v>41248</c:v>
                </c:pt>
                <c:pt idx="3267">
                  <c:v>41247</c:v>
                </c:pt>
                <c:pt idx="3268">
                  <c:v>41246</c:v>
                </c:pt>
                <c:pt idx="3269">
                  <c:v>41243</c:v>
                </c:pt>
                <c:pt idx="3270">
                  <c:v>41242</c:v>
                </c:pt>
                <c:pt idx="3271">
                  <c:v>41241</c:v>
                </c:pt>
                <c:pt idx="3272">
                  <c:v>41240</c:v>
                </c:pt>
                <c:pt idx="3273">
                  <c:v>41239</c:v>
                </c:pt>
                <c:pt idx="3274">
                  <c:v>41236</c:v>
                </c:pt>
                <c:pt idx="3275">
                  <c:v>41235</c:v>
                </c:pt>
                <c:pt idx="3276">
                  <c:v>41234</c:v>
                </c:pt>
                <c:pt idx="3277">
                  <c:v>41233</c:v>
                </c:pt>
                <c:pt idx="3278">
                  <c:v>41232</c:v>
                </c:pt>
                <c:pt idx="3279">
                  <c:v>41229</c:v>
                </c:pt>
                <c:pt idx="3280">
                  <c:v>41228</c:v>
                </c:pt>
                <c:pt idx="3281">
                  <c:v>41227</c:v>
                </c:pt>
                <c:pt idx="3282">
                  <c:v>41226</c:v>
                </c:pt>
                <c:pt idx="3283">
                  <c:v>41225</c:v>
                </c:pt>
                <c:pt idx="3284">
                  <c:v>41222</c:v>
                </c:pt>
                <c:pt idx="3285">
                  <c:v>41221</c:v>
                </c:pt>
                <c:pt idx="3286">
                  <c:v>41220</c:v>
                </c:pt>
                <c:pt idx="3287">
                  <c:v>41219</c:v>
                </c:pt>
                <c:pt idx="3288">
                  <c:v>41218</c:v>
                </c:pt>
                <c:pt idx="3289">
                  <c:v>41215</c:v>
                </c:pt>
                <c:pt idx="3290">
                  <c:v>41214</c:v>
                </c:pt>
                <c:pt idx="3291">
                  <c:v>41213</c:v>
                </c:pt>
                <c:pt idx="3292">
                  <c:v>41212</c:v>
                </c:pt>
                <c:pt idx="3293">
                  <c:v>41211</c:v>
                </c:pt>
                <c:pt idx="3294">
                  <c:v>41208</c:v>
                </c:pt>
                <c:pt idx="3295">
                  <c:v>41207</c:v>
                </c:pt>
                <c:pt idx="3296">
                  <c:v>41206</c:v>
                </c:pt>
                <c:pt idx="3297">
                  <c:v>41205</c:v>
                </c:pt>
                <c:pt idx="3298">
                  <c:v>41204</c:v>
                </c:pt>
                <c:pt idx="3299">
                  <c:v>41201</c:v>
                </c:pt>
                <c:pt idx="3300">
                  <c:v>41200</c:v>
                </c:pt>
                <c:pt idx="3301">
                  <c:v>41199</c:v>
                </c:pt>
                <c:pt idx="3302">
                  <c:v>41198</c:v>
                </c:pt>
                <c:pt idx="3303">
                  <c:v>41197</c:v>
                </c:pt>
                <c:pt idx="3304">
                  <c:v>41194</c:v>
                </c:pt>
                <c:pt idx="3305">
                  <c:v>41193</c:v>
                </c:pt>
                <c:pt idx="3306">
                  <c:v>41192</c:v>
                </c:pt>
                <c:pt idx="3307">
                  <c:v>41191</c:v>
                </c:pt>
                <c:pt idx="3308">
                  <c:v>41190</c:v>
                </c:pt>
                <c:pt idx="3309">
                  <c:v>41187</c:v>
                </c:pt>
                <c:pt idx="3310">
                  <c:v>41186</c:v>
                </c:pt>
                <c:pt idx="3311">
                  <c:v>41185</c:v>
                </c:pt>
                <c:pt idx="3312">
                  <c:v>41184</c:v>
                </c:pt>
                <c:pt idx="3313">
                  <c:v>41183</c:v>
                </c:pt>
                <c:pt idx="3314">
                  <c:v>41180</c:v>
                </c:pt>
                <c:pt idx="3315">
                  <c:v>41179</c:v>
                </c:pt>
                <c:pt idx="3316">
                  <c:v>41178</c:v>
                </c:pt>
                <c:pt idx="3317">
                  <c:v>41177</c:v>
                </c:pt>
                <c:pt idx="3318">
                  <c:v>41176</c:v>
                </c:pt>
                <c:pt idx="3319">
                  <c:v>41173</c:v>
                </c:pt>
                <c:pt idx="3320">
                  <c:v>41172</c:v>
                </c:pt>
                <c:pt idx="3321">
                  <c:v>41171</c:v>
                </c:pt>
                <c:pt idx="3322">
                  <c:v>41170</c:v>
                </c:pt>
                <c:pt idx="3323">
                  <c:v>41169</c:v>
                </c:pt>
                <c:pt idx="3324">
                  <c:v>41166</c:v>
                </c:pt>
                <c:pt idx="3325">
                  <c:v>41165</c:v>
                </c:pt>
                <c:pt idx="3326">
                  <c:v>41164</c:v>
                </c:pt>
                <c:pt idx="3327">
                  <c:v>41163</c:v>
                </c:pt>
                <c:pt idx="3328">
                  <c:v>41162</c:v>
                </c:pt>
                <c:pt idx="3329">
                  <c:v>41159</c:v>
                </c:pt>
                <c:pt idx="3330">
                  <c:v>41158</c:v>
                </c:pt>
                <c:pt idx="3331">
                  <c:v>41157</c:v>
                </c:pt>
                <c:pt idx="3332">
                  <c:v>41156</c:v>
                </c:pt>
                <c:pt idx="3333">
                  <c:v>41155</c:v>
                </c:pt>
                <c:pt idx="3334">
                  <c:v>41152</c:v>
                </c:pt>
                <c:pt idx="3335">
                  <c:v>41151</c:v>
                </c:pt>
                <c:pt idx="3336">
                  <c:v>41150</c:v>
                </c:pt>
                <c:pt idx="3337">
                  <c:v>41149</c:v>
                </c:pt>
                <c:pt idx="3338">
                  <c:v>41148</c:v>
                </c:pt>
                <c:pt idx="3339">
                  <c:v>41145</c:v>
                </c:pt>
                <c:pt idx="3340">
                  <c:v>41144</c:v>
                </c:pt>
                <c:pt idx="3341">
                  <c:v>41143</c:v>
                </c:pt>
                <c:pt idx="3342">
                  <c:v>41142</c:v>
                </c:pt>
                <c:pt idx="3343">
                  <c:v>41141</c:v>
                </c:pt>
                <c:pt idx="3344">
                  <c:v>41138</c:v>
                </c:pt>
                <c:pt idx="3345">
                  <c:v>41137</c:v>
                </c:pt>
                <c:pt idx="3346">
                  <c:v>41136</c:v>
                </c:pt>
                <c:pt idx="3347">
                  <c:v>41135</c:v>
                </c:pt>
                <c:pt idx="3348">
                  <c:v>41134</c:v>
                </c:pt>
                <c:pt idx="3349">
                  <c:v>41131</c:v>
                </c:pt>
                <c:pt idx="3350">
                  <c:v>41130</c:v>
                </c:pt>
                <c:pt idx="3351">
                  <c:v>41129</c:v>
                </c:pt>
                <c:pt idx="3352">
                  <c:v>41128</c:v>
                </c:pt>
                <c:pt idx="3353">
                  <c:v>41127</c:v>
                </c:pt>
                <c:pt idx="3354">
                  <c:v>41124</c:v>
                </c:pt>
                <c:pt idx="3355">
                  <c:v>41123</c:v>
                </c:pt>
                <c:pt idx="3356">
                  <c:v>41122</c:v>
                </c:pt>
                <c:pt idx="3357">
                  <c:v>41121</c:v>
                </c:pt>
                <c:pt idx="3358">
                  <c:v>41120</c:v>
                </c:pt>
                <c:pt idx="3359">
                  <c:v>41117</c:v>
                </c:pt>
                <c:pt idx="3360">
                  <c:v>41116</c:v>
                </c:pt>
                <c:pt idx="3361">
                  <c:v>41115</c:v>
                </c:pt>
                <c:pt idx="3362">
                  <c:v>41114</c:v>
                </c:pt>
                <c:pt idx="3363">
                  <c:v>41113</c:v>
                </c:pt>
                <c:pt idx="3364">
                  <c:v>41110</c:v>
                </c:pt>
                <c:pt idx="3365">
                  <c:v>41109</c:v>
                </c:pt>
                <c:pt idx="3366">
                  <c:v>41108</c:v>
                </c:pt>
                <c:pt idx="3367">
                  <c:v>41107</c:v>
                </c:pt>
                <c:pt idx="3368">
                  <c:v>41106</c:v>
                </c:pt>
                <c:pt idx="3369">
                  <c:v>41103</c:v>
                </c:pt>
                <c:pt idx="3370">
                  <c:v>41102</c:v>
                </c:pt>
                <c:pt idx="3371">
                  <c:v>41101</c:v>
                </c:pt>
                <c:pt idx="3372">
                  <c:v>41100</c:v>
                </c:pt>
                <c:pt idx="3373">
                  <c:v>41099</c:v>
                </c:pt>
                <c:pt idx="3374">
                  <c:v>41096</c:v>
                </c:pt>
                <c:pt idx="3375">
                  <c:v>41095</c:v>
                </c:pt>
                <c:pt idx="3376">
                  <c:v>41094</c:v>
                </c:pt>
                <c:pt idx="3377">
                  <c:v>41093</c:v>
                </c:pt>
                <c:pt idx="3378">
                  <c:v>41092</c:v>
                </c:pt>
                <c:pt idx="3379">
                  <c:v>41089</c:v>
                </c:pt>
                <c:pt idx="3380">
                  <c:v>41088</c:v>
                </c:pt>
                <c:pt idx="3381">
                  <c:v>41087</c:v>
                </c:pt>
                <c:pt idx="3382">
                  <c:v>41086</c:v>
                </c:pt>
                <c:pt idx="3383">
                  <c:v>41085</c:v>
                </c:pt>
                <c:pt idx="3384">
                  <c:v>41082</c:v>
                </c:pt>
                <c:pt idx="3385">
                  <c:v>41081</c:v>
                </c:pt>
                <c:pt idx="3386">
                  <c:v>41080</c:v>
                </c:pt>
                <c:pt idx="3387">
                  <c:v>41079</c:v>
                </c:pt>
                <c:pt idx="3388">
                  <c:v>41078</c:v>
                </c:pt>
                <c:pt idx="3389">
                  <c:v>41075</c:v>
                </c:pt>
                <c:pt idx="3390">
                  <c:v>41074</c:v>
                </c:pt>
                <c:pt idx="3391">
                  <c:v>41073</c:v>
                </c:pt>
                <c:pt idx="3392">
                  <c:v>41072</c:v>
                </c:pt>
                <c:pt idx="3393">
                  <c:v>41071</c:v>
                </c:pt>
                <c:pt idx="3394">
                  <c:v>41068</c:v>
                </c:pt>
                <c:pt idx="3395">
                  <c:v>41067</c:v>
                </c:pt>
                <c:pt idx="3396">
                  <c:v>41066</c:v>
                </c:pt>
                <c:pt idx="3397">
                  <c:v>41065</c:v>
                </c:pt>
                <c:pt idx="3398">
                  <c:v>41064</c:v>
                </c:pt>
                <c:pt idx="3399">
                  <c:v>41061</c:v>
                </c:pt>
                <c:pt idx="3400">
                  <c:v>41060</c:v>
                </c:pt>
                <c:pt idx="3401">
                  <c:v>41059</c:v>
                </c:pt>
                <c:pt idx="3402">
                  <c:v>41058</c:v>
                </c:pt>
                <c:pt idx="3403">
                  <c:v>41057</c:v>
                </c:pt>
                <c:pt idx="3404">
                  <c:v>41054</c:v>
                </c:pt>
                <c:pt idx="3405">
                  <c:v>41053</c:v>
                </c:pt>
                <c:pt idx="3406">
                  <c:v>41052</c:v>
                </c:pt>
                <c:pt idx="3407">
                  <c:v>41051</c:v>
                </c:pt>
                <c:pt idx="3408">
                  <c:v>41050</c:v>
                </c:pt>
                <c:pt idx="3409">
                  <c:v>41047</c:v>
                </c:pt>
                <c:pt idx="3410">
                  <c:v>41046</c:v>
                </c:pt>
                <c:pt idx="3411">
                  <c:v>41045</c:v>
                </c:pt>
                <c:pt idx="3412">
                  <c:v>41044</c:v>
                </c:pt>
                <c:pt idx="3413">
                  <c:v>41043</c:v>
                </c:pt>
                <c:pt idx="3414">
                  <c:v>41040</c:v>
                </c:pt>
                <c:pt idx="3415">
                  <c:v>41039</c:v>
                </c:pt>
                <c:pt idx="3416">
                  <c:v>41038</c:v>
                </c:pt>
                <c:pt idx="3417">
                  <c:v>41037</c:v>
                </c:pt>
                <c:pt idx="3418">
                  <c:v>41036</c:v>
                </c:pt>
                <c:pt idx="3419">
                  <c:v>41033</c:v>
                </c:pt>
                <c:pt idx="3420">
                  <c:v>41032</c:v>
                </c:pt>
                <c:pt idx="3421">
                  <c:v>41031</c:v>
                </c:pt>
                <c:pt idx="3422">
                  <c:v>41030</c:v>
                </c:pt>
                <c:pt idx="3423">
                  <c:v>41029</c:v>
                </c:pt>
                <c:pt idx="3424">
                  <c:v>41026</c:v>
                </c:pt>
                <c:pt idx="3425">
                  <c:v>41025</c:v>
                </c:pt>
                <c:pt idx="3426">
                  <c:v>41024</c:v>
                </c:pt>
                <c:pt idx="3427">
                  <c:v>41023</c:v>
                </c:pt>
                <c:pt idx="3428">
                  <c:v>41022</c:v>
                </c:pt>
                <c:pt idx="3429">
                  <c:v>41019</c:v>
                </c:pt>
                <c:pt idx="3430">
                  <c:v>41018</c:v>
                </c:pt>
                <c:pt idx="3431">
                  <c:v>41017</c:v>
                </c:pt>
                <c:pt idx="3432">
                  <c:v>41016</c:v>
                </c:pt>
                <c:pt idx="3433">
                  <c:v>41015</c:v>
                </c:pt>
                <c:pt idx="3434">
                  <c:v>41012</c:v>
                </c:pt>
                <c:pt idx="3435">
                  <c:v>41011</c:v>
                </c:pt>
                <c:pt idx="3436">
                  <c:v>41010</c:v>
                </c:pt>
                <c:pt idx="3437">
                  <c:v>41009</c:v>
                </c:pt>
                <c:pt idx="3438">
                  <c:v>41008</c:v>
                </c:pt>
                <c:pt idx="3439">
                  <c:v>41005</c:v>
                </c:pt>
                <c:pt idx="3440">
                  <c:v>41004</c:v>
                </c:pt>
                <c:pt idx="3441">
                  <c:v>41003</c:v>
                </c:pt>
                <c:pt idx="3442">
                  <c:v>41002</c:v>
                </c:pt>
                <c:pt idx="3443">
                  <c:v>41001</c:v>
                </c:pt>
                <c:pt idx="3444">
                  <c:v>40998</c:v>
                </c:pt>
                <c:pt idx="3445">
                  <c:v>40997</c:v>
                </c:pt>
                <c:pt idx="3446">
                  <c:v>40996</c:v>
                </c:pt>
                <c:pt idx="3447">
                  <c:v>40995</c:v>
                </c:pt>
                <c:pt idx="3448">
                  <c:v>40994</c:v>
                </c:pt>
                <c:pt idx="3449">
                  <c:v>40991</c:v>
                </c:pt>
                <c:pt idx="3450">
                  <c:v>40990</c:v>
                </c:pt>
                <c:pt idx="3451">
                  <c:v>40989</c:v>
                </c:pt>
                <c:pt idx="3452">
                  <c:v>40988</c:v>
                </c:pt>
                <c:pt idx="3453">
                  <c:v>40987</c:v>
                </c:pt>
                <c:pt idx="3454">
                  <c:v>40984</c:v>
                </c:pt>
                <c:pt idx="3455">
                  <c:v>40983</c:v>
                </c:pt>
                <c:pt idx="3456">
                  <c:v>40982</c:v>
                </c:pt>
                <c:pt idx="3457">
                  <c:v>40981</c:v>
                </c:pt>
                <c:pt idx="3458">
                  <c:v>40980</c:v>
                </c:pt>
                <c:pt idx="3459">
                  <c:v>40977</c:v>
                </c:pt>
                <c:pt idx="3460">
                  <c:v>40976</c:v>
                </c:pt>
                <c:pt idx="3461">
                  <c:v>40975</c:v>
                </c:pt>
                <c:pt idx="3462">
                  <c:v>40974</c:v>
                </c:pt>
                <c:pt idx="3463">
                  <c:v>40973</c:v>
                </c:pt>
                <c:pt idx="3464">
                  <c:v>40970</c:v>
                </c:pt>
                <c:pt idx="3465">
                  <c:v>40969</c:v>
                </c:pt>
                <c:pt idx="3466">
                  <c:v>40968</c:v>
                </c:pt>
                <c:pt idx="3467">
                  <c:v>40967</c:v>
                </c:pt>
                <c:pt idx="3468">
                  <c:v>40966</c:v>
                </c:pt>
                <c:pt idx="3469">
                  <c:v>40963</c:v>
                </c:pt>
                <c:pt idx="3470">
                  <c:v>40962</c:v>
                </c:pt>
                <c:pt idx="3471">
                  <c:v>40961</c:v>
                </c:pt>
                <c:pt idx="3472">
                  <c:v>40960</c:v>
                </c:pt>
                <c:pt idx="3473">
                  <c:v>40959</c:v>
                </c:pt>
                <c:pt idx="3474">
                  <c:v>40956</c:v>
                </c:pt>
                <c:pt idx="3475">
                  <c:v>40955</c:v>
                </c:pt>
                <c:pt idx="3476">
                  <c:v>40954</c:v>
                </c:pt>
                <c:pt idx="3477">
                  <c:v>40953</c:v>
                </c:pt>
                <c:pt idx="3478">
                  <c:v>40952</c:v>
                </c:pt>
                <c:pt idx="3479">
                  <c:v>40949</c:v>
                </c:pt>
                <c:pt idx="3480">
                  <c:v>40948</c:v>
                </c:pt>
                <c:pt idx="3481">
                  <c:v>40947</c:v>
                </c:pt>
                <c:pt idx="3482">
                  <c:v>40946</c:v>
                </c:pt>
                <c:pt idx="3483">
                  <c:v>40945</c:v>
                </c:pt>
                <c:pt idx="3484">
                  <c:v>40942</c:v>
                </c:pt>
                <c:pt idx="3485">
                  <c:v>40941</c:v>
                </c:pt>
                <c:pt idx="3486">
                  <c:v>40940</c:v>
                </c:pt>
                <c:pt idx="3487">
                  <c:v>40939</c:v>
                </c:pt>
                <c:pt idx="3488">
                  <c:v>40938</c:v>
                </c:pt>
                <c:pt idx="3489">
                  <c:v>40935</c:v>
                </c:pt>
                <c:pt idx="3490">
                  <c:v>40934</c:v>
                </c:pt>
                <c:pt idx="3491">
                  <c:v>40933</c:v>
                </c:pt>
                <c:pt idx="3492">
                  <c:v>40932</c:v>
                </c:pt>
                <c:pt idx="3493">
                  <c:v>40931</c:v>
                </c:pt>
                <c:pt idx="3494">
                  <c:v>40928</c:v>
                </c:pt>
                <c:pt idx="3495">
                  <c:v>40927</c:v>
                </c:pt>
                <c:pt idx="3496">
                  <c:v>40926</c:v>
                </c:pt>
                <c:pt idx="3497">
                  <c:v>40925</c:v>
                </c:pt>
                <c:pt idx="3498">
                  <c:v>40924</c:v>
                </c:pt>
                <c:pt idx="3499">
                  <c:v>40921</c:v>
                </c:pt>
                <c:pt idx="3500">
                  <c:v>40920</c:v>
                </c:pt>
                <c:pt idx="3501">
                  <c:v>40919</c:v>
                </c:pt>
                <c:pt idx="3502">
                  <c:v>40918</c:v>
                </c:pt>
                <c:pt idx="3503">
                  <c:v>40917</c:v>
                </c:pt>
                <c:pt idx="3504">
                  <c:v>40914</c:v>
                </c:pt>
                <c:pt idx="3505">
                  <c:v>40913</c:v>
                </c:pt>
                <c:pt idx="3506">
                  <c:v>40912</c:v>
                </c:pt>
                <c:pt idx="3507">
                  <c:v>40911</c:v>
                </c:pt>
                <c:pt idx="3508">
                  <c:v>40910</c:v>
                </c:pt>
                <c:pt idx="3509">
                  <c:v>40907</c:v>
                </c:pt>
                <c:pt idx="3510">
                  <c:v>40906</c:v>
                </c:pt>
                <c:pt idx="3511">
                  <c:v>40905</c:v>
                </c:pt>
                <c:pt idx="3512">
                  <c:v>40904</c:v>
                </c:pt>
                <c:pt idx="3513">
                  <c:v>40903</c:v>
                </c:pt>
                <c:pt idx="3514">
                  <c:v>40900</c:v>
                </c:pt>
                <c:pt idx="3515">
                  <c:v>40899</c:v>
                </c:pt>
                <c:pt idx="3516">
                  <c:v>40898</c:v>
                </c:pt>
                <c:pt idx="3517">
                  <c:v>40897</c:v>
                </c:pt>
                <c:pt idx="3518">
                  <c:v>40896</c:v>
                </c:pt>
                <c:pt idx="3519">
                  <c:v>40893</c:v>
                </c:pt>
                <c:pt idx="3520">
                  <c:v>40892</c:v>
                </c:pt>
                <c:pt idx="3521">
                  <c:v>40891</c:v>
                </c:pt>
                <c:pt idx="3522">
                  <c:v>40890</c:v>
                </c:pt>
                <c:pt idx="3523">
                  <c:v>40889</c:v>
                </c:pt>
                <c:pt idx="3524">
                  <c:v>40886</c:v>
                </c:pt>
                <c:pt idx="3525">
                  <c:v>40885</c:v>
                </c:pt>
                <c:pt idx="3526">
                  <c:v>40884</c:v>
                </c:pt>
                <c:pt idx="3527">
                  <c:v>40883</c:v>
                </c:pt>
                <c:pt idx="3528">
                  <c:v>40882</c:v>
                </c:pt>
                <c:pt idx="3529">
                  <c:v>40879</c:v>
                </c:pt>
                <c:pt idx="3530">
                  <c:v>40878</c:v>
                </c:pt>
                <c:pt idx="3531">
                  <c:v>40877</c:v>
                </c:pt>
                <c:pt idx="3532">
                  <c:v>40876</c:v>
                </c:pt>
                <c:pt idx="3533">
                  <c:v>40875</c:v>
                </c:pt>
                <c:pt idx="3534">
                  <c:v>40872</c:v>
                </c:pt>
                <c:pt idx="3535">
                  <c:v>40871</c:v>
                </c:pt>
                <c:pt idx="3536">
                  <c:v>40870</c:v>
                </c:pt>
                <c:pt idx="3537">
                  <c:v>40869</c:v>
                </c:pt>
                <c:pt idx="3538">
                  <c:v>40868</c:v>
                </c:pt>
                <c:pt idx="3539">
                  <c:v>40865</c:v>
                </c:pt>
                <c:pt idx="3540">
                  <c:v>40864</c:v>
                </c:pt>
                <c:pt idx="3541">
                  <c:v>40863</c:v>
                </c:pt>
                <c:pt idx="3542">
                  <c:v>40862</c:v>
                </c:pt>
                <c:pt idx="3543">
                  <c:v>40861</c:v>
                </c:pt>
                <c:pt idx="3544">
                  <c:v>40858</c:v>
                </c:pt>
                <c:pt idx="3545">
                  <c:v>40857</c:v>
                </c:pt>
                <c:pt idx="3546">
                  <c:v>40856</c:v>
                </c:pt>
                <c:pt idx="3547">
                  <c:v>40855</c:v>
                </c:pt>
                <c:pt idx="3548">
                  <c:v>40854</c:v>
                </c:pt>
                <c:pt idx="3549">
                  <c:v>40851</c:v>
                </c:pt>
                <c:pt idx="3550">
                  <c:v>40850</c:v>
                </c:pt>
                <c:pt idx="3551">
                  <c:v>40849</c:v>
                </c:pt>
                <c:pt idx="3552">
                  <c:v>40848</c:v>
                </c:pt>
                <c:pt idx="3553">
                  <c:v>40847</c:v>
                </c:pt>
                <c:pt idx="3554">
                  <c:v>40844</c:v>
                </c:pt>
                <c:pt idx="3555">
                  <c:v>40843</c:v>
                </c:pt>
                <c:pt idx="3556">
                  <c:v>40842</c:v>
                </c:pt>
                <c:pt idx="3557">
                  <c:v>40841</c:v>
                </c:pt>
                <c:pt idx="3558">
                  <c:v>40840</c:v>
                </c:pt>
                <c:pt idx="3559">
                  <c:v>40837</c:v>
                </c:pt>
                <c:pt idx="3560">
                  <c:v>40836</c:v>
                </c:pt>
                <c:pt idx="3561">
                  <c:v>40835</c:v>
                </c:pt>
                <c:pt idx="3562">
                  <c:v>40834</c:v>
                </c:pt>
                <c:pt idx="3563">
                  <c:v>40833</c:v>
                </c:pt>
                <c:pt idx="3564">
                  <c:v>40830</c:v>
                </c:pt>
                <c:pt idx="3565">
                  <c:v>40829</c:v>
                </c:pt>
                <c:pt idx="3566">
                  <c:v>40828</c:v>
                </c:pt>
                <c:pt idx="3567">
                  <c:v>40827</c:v>
                </c:pt>
                <c:pt idx="3568">
                  <c:v>40826</c:v>
                </c:pt>
                <c:pt idx="3569">
                  <c:v>40823</c:v>
                </c:pt>
                <c:pt idx="3570">
                  <c:v>40822</c:v>
                </c:pt>
                <c:pt idx="3571">
                  <c:v>40821</c:v>
                </c:pt>
                <c:pt idx="3572">
                  <c:v>40820</c:v>
                </c:pt>
                <c:pt idx="3573">
                  <c:v>40819</c:v>
                </c:pt>
                <c:pt idx="3574">
                  <c:v>40816</c:v>
                </c:pt>
                <c:pt idx="3575">
                  <c:v>40815</c:v>
                </c:pt>
                <c:pt idx="3576">
                  <c:v>40814</c:v>
                </c:pt>
                <c:pt idx="3577">
                  <c:v>40813</c:v>
                </c:pt>
                <c:pt idx="3578">
                  <c:v>40812</c:v>
                </c:pt>
                <c:pt idx="3579">
                  <c:v>40809</c:v>
                </c:pt>
                <c:pt idx="3580">
                  <c:v>40808</c:v>
                </c:pt>
                <c:pt idx="3581">
                  <c:v>40807</c:v>
                </c:pt>
                <c:pt idx="3582">
                  <c:v>40806</c:v>
                </c:pt>
                <c:pt idx="3583">
                  <c:v>40805</c:v>
                </c:pt>
                <c:pt idx="3584">
                  <c:v>40802</c:v>
                </c:pt>
                <c:pt idx="3585">
                  <c:v>40801</c:v>
                </c:pt>
                <c:pt idx="3586">
                  <c:v>40800</c:v>
                </c:pt>
                <c:pt idx="3587">
                  <c:v>40799</c:v>
                </c:pt>
                <c:pt idx="3588">
                  <c:v>40798</c:v>
                </c:pt>
                <c:pt idx="3589">
                  <c:v>40795</c:v>
                </c:pt>
                <c:pt idx="3590">
                  <c:v>40794</c:v>
                </c:pt>
                <c:pt idx="3591">
                  <c:v>40793</c:v>
                </c:pt>
                <c:pt idx="3592">
                  <c:v>40792</c:v>
                </c:pt>
                <c:pt idx="3593">
                  <c:v>40791</c:v>
                </c:pt>
                <c:pt idx="3594">
                  <c:v>40788</c:v>
                </c:pt>
                <c:pt idx="3595">
                  <c:v>40787</c:v>
                </c:pt>
                <c:pt idx="3596">
                  <c:v>40786</c:v>
                </c:pt>
                <c:pt idx="3597">
                  <c:v>40785</c:v>
                </c:pt>
                <c:pt idx="3598">
                  <c:v>40784</c:v>
                </c:pt>
                <c:pt idx="3599">
                  <c:v>40781</c:v>
                </c:pt>
                <c:pt idx="3600">
                  <c:v>40780</c:v>
                </c:pt>
                <c:pt idx="3601">
                  <c:v>40779</c:v>
                </c:pt>
                <c:pt idx="3602">
                  <c:v>40778</c:v>
                </c:pt>
                <c:pt idx="3603">
                  <c:v>40777</c:v>
                </c:pt>
                <c:pt idx="3604">
                  <c:v>40774</c:v>
                </c:pt>
                <c:pt idx="3605">
                  <c:v>40773</c:v>
                </c:pt>
                <c:pt idx="3606">
                  <c:v>40772</c:v>
                </c:pt>
                <c:pt idx="3607">
                  <c:v>40771</c:v>
                </c:pt>
                <c:pt idx="3608">
                  <c:v>40770</c:v>
                </c:pt>
                <c:pt idx="3609">
                  <c:v>40767</c:v>
                </c:pt>
                <c:pt idx="3610">
                  <c:v>40766</c:v>
                </c:pt>
                <c:pt idx="3611">
                  <c:v>40765</c:v>
                </c:pt>
                <c:pt idx="3612">
                  <c:v>40764</c:v>
                </c:pt>
                <c:pt idx="3613">
                  <c:v>40763</c:v>
                </c:pt>
                <c:pt idx="3614">
                  <c:v>40760</c:v>
                </c:pt>
                <c:pt idx="3615">
                  <c:v>40759</c:v>
                </c:pt>
                <c:pt idx="3616">
                  <c:v>40758</c:v>
                </c:pt>
                <c:pt idx="3617">
                  <c:v>40757</c:v>
                </c:pt>
                <c:pt idx="3618">
                  <c:v>40756</c:v>
                </c:pt>
                <c:pt idx="3619">
                  <c:v>40753</c:v>
                </c:pt>
                <c:pt idx="3620">
                  <c:v>40752</c:v>
                </c:pt>
                <c:pt idx="3621">
                  <c:v>40751</c:v>
                </c:pt>
                <c:pt idx="3622">
                  <c:v>40750</c:v>
                </c:pt>
                <c:pt idx="3623">
                  <c:v>40749</c:v>
                </c:pt>
                <c:pt idx="3624">
                  <c:v>40746</c:v>
                </c:pt>
                <c:pt idx="3625">
                  <c:v>40745</c:v>
                </c:pt>
                <c:pt idx="3626">
                  <c:v>40744</c:v>
                </c:pt>
                <c:pt idx="3627">
                  <c:v>40743</c:v>
                </c:pt>
                <c:pt idx="3628">
                  <c:v>40742</c:v>
                </c:pt>
                <c:pt idx="3629">
                  <c:v>40739</c:v>
                </c:pt>
                <c:pt idx="3630">
                  <c:v>40738</c:v>
                </c:pt>
                <c:pt idx="3631">
                  <c:v>40737</c:v>
                </c:pt>
                <c:pt idx="3632">
                  <c:v>40736</c:v>
                </c:pt>
                <c:pt idx="3633">
                  <c:v>40735</c:v>
                </c:pt>
                <c:pt idx="3634">
                  <c:v>40732</c:v>
                </c:pt>
                <c:pt idx="3635">
                  <c:v>40731</c:v>
                </c:pt>
                <c:pt idx="3636">
                  <c:v>40730</c:v>
                </c:pt>
                <c:pt idx="3637">
                  <c:v>40729</c:v>
                </c:pt>
                <c:pt idx="3638">
                  <c:v>40728</c:v>
                </c:pt>
                <c:pt idx="3639">
                  <c:v>40725</c:v>
                </c:pt>
                <c:pt idx="3640">
                  <c:v>40724</c:v>
                </c:pt>
                <c:pt idx="3641">
                  <c:v>40723</c:v>
                </c:pt>
                <c:pt idx="3642">
                  <c:v>40722</c:v>
                </c:pt>
                <c:pt idx="3643">
                  <c:v>40721</c:v>
                </c:pt>
                <c:pt idx="3644">
                  <c:v>40718</c:v>
                </c:pt>
                <c:pt idx="3645">
                  <c:v>40717</c:v>
                </c:pt>
                <c:pt idx="3646">
                  <c:v>40716</c:v>
                </c:pt>
                <c:pt idx="3647">
                  <c:v>40715</c:v>
                </c:pt>
                <c:pt idx="3648">
                  <c:v>40714</c:v>
                </c:pt>
                <c:pt idx="3649">
                  <c:v>40711</c:v>
                </c:pt>
                <c:pt idx="3650">
                  <c:v>40710</c:v>
                </c:pt>
                <c:pt idx="3651">
                  <c:v>40709</c:v>
                </c:pt>
                <c:pt idx="3652">
                  <c:v>40708</c:v>
                </c:pt>
                <c:pt idx="3653">
                  <c:v>40707</c:v>
                </c:pt>
                <c:pt idx="3654">
                  <c:v>40704</c:v>
                </c:pt>
                <c:pt idx="3655">
                  <c:v>40703</c:v>
                </c:pt>
                <c:pt idx="3656">
                  <c:v>40702</c:v>
                </c:pt>
                <c:pt idx="3657">
                  <c:v>40701</c:v>
                </c:pt>
                <c:pt idx="3658">
                  <c:v>40700</c:v>
                </c:pt>
                <c:pt idx="3659">
                  <c:v>40697</c:v>
                </c:pt>
                <c:pt idx="3660">
                  <c:v>40696</c:v>
                </c:pt>
                <c:pt idx="3661">
                  <c:v>40695</c:v>
                </c:pt>
                <c:pt idx="3662">
                  <c:v>40694</c:v>
                </c:pt>
                <c:pt idx="3663">
                  <c:v>40693</c:v>
                </c:pt>
                <c:pt idx="3664">
                  <c:v>40690</c:v>
                </c:pt>
                <c:pt idx="3665">
                  <c:v>40689</c:v>
                </c:pt>
                <c:pt idx="3666">
                  <c:v>40688</c:v>
                </c:pt>
                <c:pt idx="3667">
                  <c:v>40687</c:v>
                </c:pt>
                <c:pt idx="3668">
                  <c:v>40686</c:v>
                </c:pt>
                <c:pt idx="3669">
                  <c:v>40683</c:v>
                </c:pt>
                <c:pt idx="3670">
                  <c:v>40682</c:v>
                </c:pt>
                <c:pt idx="3671">
                  <c:v>40681</c:v>
                </c:pt>
                <c:pt idx="3672">
                  <c:v>40680</c:v>
                </c:pt>
                <c:pt idx="3673">
                  <c:v>40679</c:v>
                </c:pt>
                <c:pt idx="3674">
                  <c:v>40676</c:v>
                </c:pt>
                <c:pt idx="3675">
                  <c:v>40675</c:v>
                </c:pt>
                <c:pt idx="3676">
                  <c:v>40674</c:v>
                </c:pt>
                <c:pt idx="3677">
                  <c:v>40673</c:v>
                </c:pt>
                <c:pt idx="3678">
                  <c:v>40672</c:v>
                </c:pt>
                <c:pt idx="3679">
                  <c:v>40669</c:v>
                </c:pt>
                <c:pt idx="3680">
                  <c:v>40668</c:v>
                </c:pt>
                <c:pt idx="3681">
                  <c:v>40667</c:v>
                </c:pt>
                <c:pt idx="3682">
                  <c:v>40666</c:v>
                </c:pt>
                <c:pt idx="3683">
                  <c:v>40665</c:v>
                </c:pt>
                <c:pt idx="3684">
                  <c:v>40662</c:v>
                </c:pt>
                <c:pt idx="3685">
                  <c:v>40661</c:v>
                </c:pt>
                <c:pt idx="3686">
                  <c:v>40660</c:v>
                </c:pt>
                <c:pt idx="3687">
                  <c:v>40659</c:v>
                </c:pt>
                <c:pt idx="3688">
                  <c:v>40658</c:v>
                </c:pt>
                <c:pt idx="3689">
                  <c:v>40655</c:v>
                </c:pt>
                <c:pt idx="3690">
                  <c:v>40654</c:v>
                </c:pt>
                <c:pt idx="3691">
                  <c:v>40653</c:v>
                </c:pt>
                <c:pt idx="3692">
                  <c:v>40652</c:v>
                </c:pt>
                <c:pt idx="3693">
                  <c:v>40651</c:v>
                </c:pt>
                <c:pt idx="3694">
                  <c:v>40648</c:v>
                </c:pt>
                <c:pt idx="3695">
                  <c:v>40647</c:v>
                </c:pt>
                <c:pt idx="3696">
                  <c:v>40646</c:v>
                </c:pt>
                <c:pt idx="3697">
                  <c:v>40645</c:v>
                </c:pt>
                <c:pt idx="3698">
                  <c:v>40644</c:v>
                </c:pt>
                <c:pt idx="3699">
                  <c:v>40641</c:v>
                </c:pt>
                <c:pt idx="3700">
                  <c:v>40640</c:v>
                </c:pt>
                <c:pt idx="3701">
                  <c:v>40639</c:v>
                </c:pt>
                <c:pt idx="3702">
                  <c:v>40638</c:v>
                </c:pt>
                <c:pt idx="3703">
                  <c:v>40637</c:v>
                </c:pt>
                <c:pt idx="3704">
                  <c:v>40634</c:v>
                </c:pt>
                <c:pt idx="3705">
                  <c:v>40633</c:v>
                </c:pt>
                <c:pt idx="3706">
                  <c:v>40632</c:v>
                </c:pt>
                <c:pt idx="3707">
                  <c:v>40631</c:v>
                </c:pt>
                <c:pt idx="3708">
                  <c:v>40630</c:v>
                </c:pt>
                <c:pt idx="3709">
                  <c:v>40627</c:v>
                </c:pt>
                <c:pt idx="3710">
                  <c:v>40626</c:v>
                </c:pt>
                <c:pt idx="3711">
                  <c:v>40625</c:v>
                </c:pt>
                <c:pt idx="3712">
                  <c:v>40624</c:v>
                </c:pt>
                <c:pt idx="3713">
                  <c:v>40623</c:v>
                </c:pt>
                <c:pt idx="3714">
                  <c:v>40620</c:v>
                </c:pt>
                <c:pt idx="3715">
                  <c:v>40619</c:v>
                </c:pt>
                <c:pt idx="3716">
                  <c:v>40618</c:v>
                </c:pt>
                <c:pt idx="3717">
                  <c:v>40617</c:v>
                </c:pt>
                <c:pt idx="3718">
                  <c:v>40616</c:v>
                </c:pt>
                <c:pt idx="3719">
                  <c:v>40613</c:v>
                </c:pt>
                <c:pt idx="3720">
                  <c:v>40612</c:v>
                </c:pt>
                <c:pt idx="3721">
                  <c:v>40611</c:v>
                </c:pt>
                <c:pt idx="3722">
                  <c:v>40610</c:v>
                </c:pt>
                <c:pt idx="3723">
                  <c:v>40609</c:v>
                </c:pt>
                <c:pt idx="3724">
                  <c:v>40606</c:v>
                </c:pt>
                <c:pt idx="3725">
                  <c:v>40605</c:v>
                </c:pt>
                <c:pt idx="3726">
                  <c:v>40604</c:v>
                </c:pt>
                <c:pt idx="3727">
                  <c:v>40603</c:v>
                </c:pt>
                <c:pt idx="3728">
                  <c:v>40602</c:v>
                </c:pt>
                <c:pt idx="3729">
                  <c:v>40599</c:v>
                </c:pt>
                <c:pt idx="3730">
                  <c:v>40598</c:v>
                </c:pt>
                <c:pt idx="3731">
                  <c:v>40597</c:v>
                </c:pt>
                <c:pt idx="3732">
                  <c:v>40596</c:v>
                </c:pt>
                <c:pt idx="3733">
                  <c:v>40595</c:v>
                </c:pt>
                <c:pt idx="3734">
                  <c:v>40592</c:v>
                </c:pt>
                <c:pt idx="3735">
                  <c:v>40591</c:v>
                </c:pt>
                <c:pt idx="3736">
                  <c:v>40590</c:v>
                </c:pt>
                <c:pt idx="3737">
                  <c:v>40589</c:v>
                </c:pt>
                <c:pt idx="3738">
                  <c:v>40588</c:v>
                </c:pt>
                <c:pt idx="3739">
                  <c:v>40585</c:v>
                </c:pt>
                <c:pt idx="3740">
                  <c:v>40584</c:v>
                </c:pt>
                <c:pt idx="3741">
                  <c:v>40583</c:v>
                </c:pt>
                <c:pt idx="3742">
                  <c:v>40582</c:v>
                </c:pt>
                <c:pt idx="3743">
                  <c:v>40581</c:v>
                </c:pt>
                <c:pt idx="3744">
                  <c:v>40578</c:v>
                </c:pt>
                <c:pt idx="3745">
                  <c:v>40577</c:v>
                </c:pt>
                <c:pt idx="3746">
                  <c:v>40576</c:v>
                </c:pt>
                <c:pt idx="3747">
                  <c:v>40575</c:v>
                </c:pt>
                <c:pt idx="3748">
                  <c:v>40574</c:v>
                </c:pt>
                <c:pt idx="3749">
                  <c:v>40571</c:v>
                </c:pt>
                <c:pt idx="3750">
                  <c:v>40570</c:v>
                </c:pt>
                <c:pt idx="3751">
                  <c:v>40569</c:v>
                </c:pt>
                <c:pt idx="3752">
                  <c:v>40568</c:v>
                </c:pt>
                <c:pt idx="3753">
                  <c:v>40567</c:v>
                </c:pt>
                <c:pt idx="3754">
                  <c:v>40564</c:v>
                </c:pt>
                <c:pt idx="3755">
                  <c:v>40563</c:v>
                </c:pt>
                <c:pt idx="3756">
                  <c:v>40562</c:v>
                </c:pt>
                <c:pt idx="3757">
                  <c:v>40561</c:v>
                </c:pt>
                <c:pt idx="3758">
                  <c:v>40560</c:v>
                </c:pt>
                <c:pt idx="3759">
                  <c:v>40557</c:v>
                </c:pt>
                <c:pt idx="3760">
                  <c:v>40556</c:v>
                </c:pt>
                <c:pt idx="3761">
                  <c:v>40555</c:v>
                </c:pt>
                <c:pt idx="3762">
                  <c:v>40554</c:v>
                </c:pt>
                <c:pt idx="3763">
                  <c:v>40553</c:v>
                </c:pt>
                <c:pt idx="3764">
                  <c:v>40550</c:v>
                </c:pt>
                <c:pt idx="3765">
                  <c:v>40549</c:v>
                </c:pt>
                <c:pt idx="3766">
                  <c:v>40548</c:v>
                </c:pt>
                <c:pt idx="3767">
                  <c:v>40547</c:v>
                </c:pt>
                <c:pt idx="3768">
                  <c:v>40546</c:v>
                </c:pt>
                <c:pt idx="3769">
                  <c:v>40543</c:v>
                </c:pt>
                <c:pt idx="3770">
                  <c:v>40542</c:v>
                </c:pt>
                <c:pt idx="3771">
                  <c:v>40541</c:v>
                </c:pt>
                <c:pt idx="3772">
                  <c:v>40540</c:v>
                </c:pt>
                <c:pt idx="3773">
                  <c:v>40539</c:v>
                </c:pt>
                <c:pt idx="3774">
                  <c:v>40536</c:v>
                </c:pt>
                <c:pt idx="3775">
                  <c:v>40535</c:v>
                </c:pt>
                <c:pt idx="3776">
                  <c:v>40534</c:v>
                </c:pt>
                <c:pt idx="3777">
                  <c:v>40533</c:v>
                </c:pt>
                <c:pt idx="3778">
                  <c:v>40532</c:v>
                </c:pt>
                <c:pt idx="3779">
                  <c:v>40529</c:v>
                </c:pt>
                <c:pt idx="3780">
                  <c:v>40528</c:v>
                </c:pt>
                <c:pt idx="3781">
                  <c:v>40527</c:v>
                </c:pt>
                <c:pt idx="3782">
                  <c:v>40526</c:v>
                </c:pt>
                <c:pt idx="3783">
                  <c:v>40525</c:v>
                </c:pt>
                <c:pt idx="3784">
                  <c:v>40522</c:v>
                </c:pt>
                <c:pt idx="3785">
                  <c:v>40521</c:v>
                </c:pt>
                <c:pt idx="3786">
                  <c:v>40520</c:v>
                </c:pt>
                <c:pt idx="3787">
                  <c:v>40519</c:v>
                </c:pt>
                <c:pt idx="3788">
                  <c:v>40518</c:v>
                </c:pt>
                <c:pt idx="3789">
                  <c:v>40515</c:v>
                </c:pt>
                <c:pt idx="3790">
                  <c:v>40514</c:v>
                </c:pt>
                <c:pt idx="3791">
                  <c:v>40513</c:v>
                </c:pt>
                <c:pt idx="3792">
                  <c:v>40512</c:v>
                </c:pt>
                <c:pt idx="3793">
                  <c:v>40511</c:v>
                </c:pt>
                <c:pt idx="3794">
                  <c:v>40508</c:v>
                </c:pt>
                <c:pt idx="3795">
                  <c:v>40507</c:v>
                </c:pt>
                <c:pt idx="3796">
                  <c:v>40506</c:v>
                </c:pt>
                <c:pt idx="3797">
                  <c:v>40505</c:v>
                </c:pt>
                <c:pt idx="3798">
                  <c:v>40504</c:v>
                </c:pt>
                <c:pt idx="3799">
                  <c:v>40501</c:v>
                </c:pt>
                <c:pt idx="3800">
                  <c:v>40500</c:v>
                </c:pt>
                <c:pt idx="3801">
                  <c:v>40499</c:v>
                </c:pt>
                <c:pt idx="3802">
                  <c:v>40498</c:v>
                </c:pt>
                <c:pt idx="3803">
                  <c:v>40497</c:v>
                </c:pt>
                <c:pt idx="3804">
                  <c:v>40494</c:v>
                </c:pt>
                <c:pt idx="3805">
                  <c:v>40493</c:v>
                </c:pt>
                <c:pt idx="3806">
                  <c:v>40492</c:v>
                </c:pt>
                <c:pt idx="3807">
                  <c:v>40491</c:v>
                </c:pt>
                <c:pt idx="3808">
                  <c:v>40490</c:v>
                </c:pt>
                <c:pt idx="3809">
                  <c:v>40487</c:v>
                </c:pt>
                <c:pt idx="3810">
                  <c:v>40486</c:v>
                </c:pt>
                <c:pt idx="3811">
                  <c:v>40485</c:v>
                </c:pt>
                <c:pt idx="3812">
                  <c:v>40484</c:v>
                </c:pt>
                <c:pt idx="3813">
                  <c:v>40483</c:v>
                </c:pt>
                <c:pt idx="3814">
                  <c:v>40480</c:v>
                </c:pt>
                <c:pt idx="3815">
                  <c:v>40479</c:v>
                </c:pt>
                <c:pt idx="3816">
                  <c:v>40478</c:v>
                </c:pt>
                <c:pt idx="3817">
                  <c:v>40477</c:v>
                </c:pt>
                <c:pt idx="3818">
                  <c:v>40476</c:v>
                </c:pt>
                <c:pt idx="3819">
                  <c:v>40473</c:v>
                </c:pt>
                <c:pt idx="3820">
                  <c:v>40472</c:v>
                </c:pt>
                <c:pt idx="3821">
                  <c:v>40471</c:v>
                </c:pt>
                <c:pt idx="3822">
                  <c:v>40470</c:v>
                </c:pt>
                <c:pt idx="3823">
                  <c:v>40469</c:v>
                </c:pt>
                <c:pt idx="3824">
                  <c:v>40466</c:v>
                </c:pt>
                <c:pt idx="3825">
                  <c:v>40465</c:v>
                </c:pt>
                <c:pt idx="3826">
                  <c:v>40464</c:v>
                </c:pt>
                <c:pt idx="3827">
                  <c:v>40463</c:v>
                </c:pt>
                <c:pt idx="3828">
                  <c:v>40462</c:v>
                </c:pt>
                <c:pt idx="3829">
                  <c:v>40459</c:v>
                </c:pt>
                <c:pt idx="3830">
                  <c:v>40458</c:v>
                </c:pt>
                <c:pt idx="3831">
                  <c:v>40457</c:v>
                </c:pt>
                <c:pt idx="3832">
                  <c:v>40456</c:v>
                </c:pt>
                <c:pt idx="3833">
                  <c:v>40455</c:v>
                </c:pt>
                <c:pt idx="3834">
                  <c:v>40452</c:v>
                </c:pt>
                <c:pt idx="3835">
                  <c:v>40451</c:v>
                </c:pt>
                <c:pt idx="3836">
                  <c:v>40450</c:v>
                </c:pt>
                <c:pt idx="3837">
                  <c:v>40449</c:v>
                </c:pt>
                <c:pt idx="3838">
                  <c:v>40448</c:v>
                </c:pt>
                <c:pt idx="3839">
                  <c:v>40445</c:v>
                </c:pt>
                <c:pt idx="3840">
                  <c:v>40444</c:v>
                </c:pt>
                <c:pt idx="3841">
                  <c:v>40443</c:v>
                </c:pt>
                <c:pt idx="3842">
                  <c:v>40442</c:v>
                </c:pt>
                <c:pt idx="3843">
                  <c:v>40441</c:v>
                </c:pt>
                <c:pt idx="3844">
                  <c:v>40438</c:v>
                </c:pt>
                <c:pt idx="3845">
                  <c:v>40437</c:v>
                </c:pt>
                <c:pt idx="3846">
                  <c:v>40436</c:v>
                </c:pt>
                <c:pt idx="3847">
                  <c:v>40435</c:v>
                </c:pt>
                <c:pt idx="3848">
                  <c:v>40434</c:v>
                </c:pt>
                <c:pt idx="3849">
                  <c:v>40431</c:v>
                </c:pt>
                <c:pt idx="3850">
                  <c:v>40430</c:v>
                </c:pt>
                <c:pt idx="3851">
                  <c:v>40429</c:v>
                </c:pt>
                <c:pt idx="3852">
                  <c:v>40428</c:v>
                </c:pt>
                <c:pt idx="3853">
                  <c:v>40427</c:v>
                </c:pt>
                <c:pt idx="3854">
                  <c:v>40424</c:v>
                </c:pt>
                <c:pt idx="3855">
                  <c:v>40423</c:v>
                </c:pt>
                <c:pt idx="3856">
                  <c:v>40422</c:v>
                </c:pt>
                <c:pt idx="3857">
                  <c:v>40421</c:v>
                </c:pt>
                <c:pt idx="3858">
                  <c:v>40420</c:v>
                </c:pt>
                <c:pt idx="3859">
                  <c:v>40417</c:v>
                </c:pt>
                <c:pt idx="3860">
                  <c:v>40416</c:v>
                </c:pt>
                <c:pt idx="3861">
                  <c:v>40415</c:v>
                </c:pt>
                <c:pt idx="3862">
                  <c:v>40414</c:v>
                </c:pt>
                <c:pt idx="3863">
                  <c:v>40413</c:v>
                </c:pt>
                <c:pt idx="3864">
                  <c:v>40410</c:v>
                </c:pt>
                <c:pt idx="3865">
                  <c:v>40409</c:v>
                </c:pt>
                <c:pt idx="3866">
                  <c:v>40408</c:v>
                </c:pt>
                <c:pt idx="3867">
                  <c:v>40407</c:v>
                </c:pt>
                <c:pt idx="3868">
                  <c:v>40406</c:v>
                </c:pt>
                <c:pt idx="3869">
                  <c:v>40403</c:v>
                </c:pt>
                <c:pt idx="3870">
                  <c:v>40402</c:v>
                </c:pt>
                <c:pt idx="3871">
                  <c:v>40401</c:v>
                </c:pt>
                <c:pt idx="3872">
                  <c:v>40400</c:v>
                </c:pt>
                <c:pt idx="3873">
                  <c:v>40399</c:v>
                </c:pt>
                <c:pt idx="3874">
                  <c:v>40396</c:v>
                </c:pt>
                <c:pt idx="3875">
                  <c:v>40395</c:v>
                </c:pt>
                <c:pt idx="3876">
                  <c:v>40394</c:v>
                </c:pt>
                <c:pt idx="3877">
                  <c:v>40393</c:v>
                </c:pt>
                <c:pt idx="3878">
                  <c:v>40392</c:v>
                </c:pt>
                <c:pt idx="3879">
                  <c:v>40389</c:v>
                </c:pt>
                <c:pt idx="3880">
                  <c:v>40388</c:v>
                </c:pt>
                <c:pt idx="3881">
                  <c:v>40387</c:v>
                </c:pt>
                <c:pt idx="3882">
                  <c:v>40386</c:v>
                </c:pt>
                <c:pt idx="3883">
                  <c:v>40385</c:v>
                </c:pt>
                <c:pt idx="3884">
                  <c:v>40382</c:v>
                </c:pt>
                <c:pt idx="3885">
                  <c:v>40381</c:v>
                </c:pt>
                <c:pt idx="3886">
                  <c:v>40380</c:v>
                </c:pt>
                <c:pt idx="3887">
                  <c:v>40379</c:v>
                </c:pt>
                <c:pt idx="3888">
                  <c:v>40378</c:v>
                </c:pt>
                <c:pt idx="3889">
                  <c:v>40375</c:v>
                </c:pt>
                <c:pt idx="3890">
                  <c:v>40374</c:v>
                </c:pt>
                <c:pt idx="3891">
                  <c:v>40373</c:v>
                </c:pt>
                <c:pt idx="3892">
                  <c:v>40372</c:v>
                </c:pt>
                <c:pt idx="3893">
                  <c:v>40371</c:v>
                </c:pt>
                <c:pt idx="3894">
                  <c:v>40368</c:v>
                </c:pt>
                <c:pt idx="3895">
                  <c:v>40367</c:v>
                </c:pt>
                <c:pt idx="3896">
                  <c:v>40366</c:v>
                </c:pt>
                <c:pt idx="3897">
                  <c:v>40365</c:v>
                </c:pt>
                <c:pt idx="3898">
                  <c:v>40364</c:v>
                </c:pt>
                <c:pt idx="3899">
                  <c:v>40361</c:v>
                </c:pt>
                <c:pt idx="3900">
                  <c:v>40360</c:v>
                </c:pt>
                <c:pt idx="3901">
                  <c:v>40359</c:v>
                </c:pt>
                <c:pt idx="3902">
                  <c:v>40358</c:v>
                </c:pt>
                <c:pt idx="3903">
                  <c:v>40357</c:v>
                </c:pt>
                <c:pt idx="3904">
                  <c:v>40354</c:v>
                </c:pt>
                <c:pt idx="3905">
                  <c:v>40353</c:v>
                </c:pt>
                <c:pt idx="3906">
                  <c:v>40352</c:v>
                </c:pt>
                <c:pt idx="3907">
                  <c:v>40351</c:v>
                </c:pt>
                <c:pt idx="3908">
                  <c:v>40350</c:v>
                </c:pt>
                <c:pt idx="3909">
                  <c:v>40347</c:v>
                </c:pt>
                <c:pt idx="3910">
                  <c:v>40346</c:v>
                </c:pt>
                <c:pt idx="3911">
                  <c:v>40345</c:v>
                </c:pt>
                <c:pt idx="3912">
                  <c:v>40344</c:v>
                </c:pt>
                <c:pt idx="3913">
                  <c:v>40343</c:v>
                </c:pt>
                <c:pt idx="3914">
                  <c:v>40340</c:v>
                </c:pt>
              </c:numCache>
            </c:numRef>
          </c:cat>
          <c:val>
            <c:numRef>
              <c:f>Revision!$E$2:$E$3916</c:f>
              <c:numCache>
                <c:formatCode>0.00%_);\(0.00%\);0.00%_);@_)</c:formatCode>
                <c:ptCount val="39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-4.8709206039949162E-4</c:v>
                </c:pt>
                <c:pt idx="30">
                  <c:v>-9.741841207988102E-4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-4.897159647405271E-4</c:v>
                </c:pt>
                <c:pt idx="35">
                  <c:v>-9.794319294810542E-4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-9.8135426889104879E-4</c:v>
                </c:pt>
                <c:pt idx="45">
                  <c:v>-9.8135426889104879E-4</c:v>
                </c:pt>
                <c:pt idx="46">
                  <c:v>-9.8135426889104879E-4</c:v>
                </c:pt>
                <c:pt idx="47">
                  <c:v>-1.4720314033364861E-3</c:v>
                </c:pt>
                <c:pt idx="48">
                  <c:v>-1.4720314033364861E-3</c:v>
                </c:pt>
                <c:pt idx="49">
                  <c:v>-1.4720314033364861E-3</c:v>
                </c:pt>
                <c:pt idx="50">
                  <c:v>-4.9067713444543722E-4</c:v>
                </c:pt>
                <c:pt idx="51">
                  <c:v>-4.9067713444543722E-4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-1.5000000000000568E-3</c:v>
                </c:pt>
                <c:pt idx="97">
                  <c:v>-1.5000000000000568E-3</c:v>
                </c:pt>
                <c:pt idx="98">
                  <c:v>-1.5000000000000568E-3</c:v>
                </c:pt>
                <c:pt idx="99">
                  <c:v>-1.9999999999999575E-3</c:v>
                </c:pt>
                <c:pt idx="100">
                  <c:v>-1.9999999999999575E-3</c:v>
                </c:pt>
                <c:pt idx="101">
                  <c:v>-2.5000000000000356E-3</c:v>
                </c:pt>
                <c:pt idx="102">
                  <c:v>-2.9999999999999359E-3</c:v>
                </c:pt>
                <c:pt idx="103">
                  <c:v>-2.9999999999999359E-3</c:v>
                </c:pt>
                <c:pt idx="104">
                  <c:v>-3.5000000000000144E-3</c:v>
                </c:pt>
                <c:pt idx="105">
                  <c:v>-3.9999999999999151E-3</c:v>
                </c:pt>
                <c:pt idx="106">
                  <c:v>-3.9999999999999151E-3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-9.9999999999997877E-4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-1.0256410256410037E-3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-5.4318305268884106E-4</c:v>
                </c:pt>
                <c:pt idx="329">
                  <c:v>-1.0863661053774891E-3</c:v>
                </c:pt>
                <c:pt idx="330">
                  <c:v>-1.0863661053774891E-3</c:v>
                </c:pt>
                <c:pt idx="331">
                  <c:v>-1.6295491580663301E-3</c:v>
                </c:pt>
                <c:pt idx="332">
                  <c:v>-1.6295491580663301E-3</c:v>
                </c:pt>
                <c:pt idx="333">
                  <c:v>-2.1727322107549783E-3</c:v>
                </c:pt>
                <c:pt idx="334">
                  <c:v>-2.715915263443819E-3</c:v>
                </c:pt>
                <c:pt idx="335">
                  <c:v>-2.715915263443819E-3</c:v>
                </c:pt>
                <c:pt idx="336">
                  <c:v>-2.715915263443819E-3</c:v>
                </c:pt>
                <c:pt idx="337">
                  <c:v>-2.715915263443819E-3</c:v>
                </c:pt>
                <c:pt idx="338">
                  <c:v>-3.2590983161324672E-3</c:v>
                </c:pt>
                <c:pt idx="339">
                  <c:v>-3.8022813688213084E-3</c:v>
                </c:pt>
                <c:pt idx="340">
                  <c:v>-3.2590983161324672E-3</c:v>
                </c:pt>
                <c:pt idx="341">
                  <c:v>-3.8022813688213084E-3</c:v>
                </c:pt>
                <c:pt idx="342">
                  <c:v>-3.8022813688213084E-3</c:v>
                </c:pt>
                <c:pt idx="343">
                  <c:v>-4.3454644215101491E-3</c:v>
                </c:pt>
                <c:pt idx="344">
                  <c:v>-4.8886474741987969E-3</c:v>
                </c:pt>
                <c:pt idx="345">
                  <c:v>-4.8886474741987969E-3</c:v>
                </c:pt>
                <c:pt idx="346">
                  <c:v>-5.431830526887638E-3</c:v>
                </c:pt>
                <c:pt idx="347">
                  <c:v>-5.431830526887638E-3</c:v>
                </c:pt>
                <c:pt idx="348">
                  <c:v>-5.431830526887638E-3</c:v>
                </c:pt>
                <c:pt idx="349">
                  <c:v>-6.5181966322651269E-3</c:v>
                </c:pt>
                <c:pt idx="350">
                  <c:v>-6.5181966322651269E-3</c:v>
                </c:pt>
                <c:pt idx="351">
                  <c:v>-7.0613796849537756E-3</c:v>
                </c:pt>
                <c:pt idx="352">
                  <c:v>-7.0613796849537756E-3</c:v>
                </c:pt>
                <c:pt idx="353">
                  <c:v>-7.0613796849537756E-3</c:v>
                </c:pt>
                <c:pt idx="354">
                  <c:v>-7.6045627376426167E-3</c:v>
                </c:pt>
                <c:pt idx="355">
                  <c:v>-5.9750135795762866E-3</c:v>
                </c:pt>
                <c:pt idx="356">
                  <c:v>-5.9750135795762866E-3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-1.0893246187363603E-3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-5.5126791620736294E-4</c:v>
                </c:pt>
                <c:pt idx="400">
                  <c:v>-5.5126791620736294E-4</c:v>
                </c:pt>
                <c:pt idx="401">
                  <c:v>-1.1025358324145299E-3</c:v>
                </c:pt>
                <c:pt idx="402">
                  <c:v>-1.1025358324145299E-3</c:v>
                </c:pt>
                <c:pt idx="403">
                  <c:v>-1.1025358324145299E-3</c:v>
                </c:pt>
                <c:pt idx="404">
                  <c:v>-2.2050716648290597E-3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-6.0864272671929461E-4</c:v>
                </c:pt>
                <c:pt idx="580">
                  <c:v>-1.2172854534388054E-3</c:v>
                </c:pt>
                <c:pt idx="581">
                  <c:v>-6.0864272671929461E-4</c:v>
                </c:pt>
                <c:pt idx="582">
                  <c:v>-6.0864272671929461E-4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-1.8541409147095882E-3</c:v>
                </c:pt>
                <c:pt idx="620">
                  <c:v>-8.6526576019777864E-3</c:v>
                </c:pt>
                <c:pt idx="621">
                  <c:v>-8.6526576019777864E-3</c:v>
                </c:pt>
                <c:pt idx="622">
                  <c:v>-9.2707045735475023E-3</c:v>
                </c:pt>
                <c:pt idx="623">
                  <c:v>-9.2707045735475023E-3</c:v>
                </c:pt>
                <c:pt idx="624">
                  <c:v>-9.8887515451174385E-3</c:v>
                </c:pt>
                <c:pt idx="625">
                  <c:v>-9.8887515451174385E-3</c:v>
                </c:pt>
                <c:pt idx="626">
                  <c:v>-1.0506798516687154E-2</c:v>
                </c:pt>
                <c:pt idx="627">
                  <c:v>-1.0506798516687154E-2</c:v>
                </c:pt>
                <c:pt idx="628">
                  <c:v>-1.0506798516687154E-2</c:v>
                </c:pt>
                <c:pt idx="629">
                  <c:v>-1.1124845488257091E-2</c:v>
                </c:pt>
                <c:pt idx="630">
                  <c:v>-1.2360939431396743E-2</c:v>
                </c:pt>
                <c:pt idx="631">
                  <c:v>-1.2360939431396743E-2</c:v>
                </c:pt>
                <c:pt idx="632">
                  <c:v>-1.2360939431396743E-2</c:v>
                </c:pt>
                <c:pt idx="633">
                  <c:v>-1.2360939431396743E-2</c:v>
                </c:pt>
                <c:pt idx="634">
                  <c:v>-1.2978986402966568E-2</c:v>
                </c:pt>
                <c:pt idx="635">
                  <c:v>-1.2978986402966568E-2</c:v>
                </c:pt>
                <c:pt idx="636">
                  <c:v>-1.2978986402966568E-2</c:v>
                </c:pt>
                <c:pt idx="637">
                  <c:v>-1.3597033374536395E-2</c:v>
                </c:pt>
                <c:pt idx="638">
                  <c:v>-1.3597033374536395E-2</c:v>
                </c:pt>
                <c:pt idx="639">
                  <c:v>-1.4833127317676156E-2</c:v>
                </c:pt>
                <c:pt idx="640">
                  <c:v>-1.7923362175525287E-2</c:v>
                </c:pt>
                <c:pt idx="641">
                  <c:v>-1.7923362175525287E-2</c:v>
                </c:pt>
                <c:pt idx="642">
                  <c:v>-1.8541409147095112E-2</c:v>
                </c:pt>
                <c:pt idx="643">
                  <c:v>-1.8541409147095112E-2</c:v>
                </c:pt>
                <c:pt idx="644">
                  <c:v>-1.9159456118665048E-2</c:v>
                </c:pt>
                <c:pt idx="645">
                  <c:v>-1.9777503090234877E-2</c:v>
                </c:pt>
                <c:pt idx="646">
                  <c:v>-1.9777503090234877E-2</c:v>
                </c:pt>
                <c:pt idx="647">
                  <c:v>-2.0395550061804702E-2</c:v>
                </c:pt>
                <c:pt idx="648">
                  <c:v>-2.0395550061804702E-2</c:v>
                </c:pt>
                <c:pt idx="649">
                  <c:v>-2.1631644004944356E-2</c:v>
                </c:pt>
                <c:pt idx="650">
                  <c:v>-1.9159456118665048E-2</c:v>
                </c:pt>
                <c:pt idx="651">
                  <c:v>-1.9777503090234877E-2</c:v>
                </c:pt>
                <c:pt idx="652">
                  <c:v>-1.9777503090234877E-2</c:v>
                </c:pt>
                <c:pt idx="653">
                  <c:v>-2.0395550061804702E-2</c:v>
                </c:pt>
                <c:pt idx="654">
                  <c:v>-2.1013597033374527E-2</c:v>
                </c:pt>
                <c:pt idx="655">
                  <c:v>-2.1631644004944356E-2</c:v>
                </c:pt>
                <c:pt idx="656">
                  <c:v>-2.1631644004944356E-2</c:v>
                </c:pt>
                <c:pt idx="657">
                  <c:v>-2.2249690976514181E-2</c:v>
                </c:pt>
                <c:pt idx="658">
                  <c:v>-2.2249690976514181E-2</c:v>
                </c:pt>
                <c:pt idx="659">
                  <c:v>-2.3485784919653831E-2</c:v>
                </c:pt>
                <c:pt idx="660">
                  <c:v>-2.3485784919653831E-2</c:v>
                </c:pt>
                <c:pt idx="661">
                  <c:v>-2.4103831891223768E-2</c:v>
                </c:pt>
                <c:pt idx="662">
                  <c:v>-2.4103831891223768E-2</c:v>
                </c:pt>
                <c:pt idx="663">
                  <c:v>-2.4721878862793596E-2</c:v>
                </c:pt>
                <c:pt idx="664">
                  <c:v>-2.6576019777503072E-2</c:v>
                </c:pt>
                <c:pt idx="665">
                  <c:v>-2.71940667490729E-2</c:v>
                </c:pt>
                <c:pt idx="666">
                  <c:v>-2.71940667490729E-2</c:v>
                </c:pt>
                <c:pt idx="667">
                  <c:v>-2.7812113720642725E-2</c:v>
                </c:pt>
                <c:pt idx="668">
                  <c:v>-2.7812113720642725E-2</c:v>
                </c:pt>
                <c:pt idx="669">
                  <c:v>-2.9048207663782379E-2</c:v>
                </c:pt>
                <c:pt idx="670">
                  <c:v>-2.9048207663782379E-2</c:v>
                </c:pt>
                <c:pt idx="671">
                  <c:v>-2.9666254635352312E-2</c:v>
                </c:pt>
                <c:pt idx="672">
                  <c:v>-2.9666254635352312E-2</c:v>
                </c:pt>
                <c:pt idx="673">
                  <c:v>-3.0284301606922141E-2</c:v>
                </c:pt>
                <c:pt idx="674">
                  <c:v>-3.0902348578491966E-2</c:v>
                </c:pt>
                <c:pt idx="675">
                  <c:v>-3.5846724351050685E-2</c:v>
                </c:pt>
                <c:pt idx="676">
                  <c:v>-3.5846724351050685E-2</c:v>
                </c:pt>
                <c:pt idx="677">
                  <c:v>-3.7700865265760164E-2</c:v>
                </c:pt>
                <c:pt idx="678">
                  <c:v>-3.8318912237329993E-2</c:v>
                </c:pt>
                <c:pt idx="679">
                  <c:v>-3.8936959208899814E-2</c:v>
                </c:pt>
                <c:pt idx="680">
                  <c:v>-3.8936959208899814E-2</c:v>
                </c:pt>
                <c:pt idx="681">
                  <c:v>-3.9555006180469754E-2</c:v>
                </c:pt>
                <c:pt idx="682">
                  <c:v>-4.8825710754017253E-2</c:v>
                </c:pt>
                <c:pt idx="683">
                  <c:v>-4.9443757725587081E-2</c:v>
                </c:pt>
                <c:pt idx="684">
                  <c:v>-5.0061804697157014E-2</c:v>
                </c:pt>
                <c:pt idx="685">
                  <c:v>-5.1915945611866493E-2</c:v>
                </c:pt>
                <c:pt idx="686">
                  <c:v>-5.2533992583436322E-2</c:v>
                </c:pt>
                <c:pt idx="687">
                  <c:v>-8.3436341161928287E-2</c:v>
                </c:pt>
                <c:pt idx="688">
                  <c:v>-8.4054388133498109E-2</c:v>
                </c:pt>
                <c:pt idx="689">
                  <c:v>-8.4672435105067945E-2</c:v>
                </c:pt>
                <c:pt idx="690">
                  <c:v>-8.5290482076637766E-2</c:v>
                </c:pt>
                <c:pt idx="691">
                  <c:v>-8.5290482076637766E-2</c:v>
                </c:pt>
                <c:pt idx="692">
                  <c:v>-8.5290482076637766E-2</c:v>
                </c:pt>
                <c:pt idx="693">
                  <c:v>-8.8380716934487E-2</c:v>
                </c:pt>
                <c:pt idx="694">
                  <c:v>-8.8998763906056835E-2</c:v>
                </c:pt>
                <c:pt idx="695">
                  <c:v>-8.9616810877626657E-2</c:v>
                </c:pt>
                <c:pt idx="696">
                  <c:v>-9.3943139678615548E-2</c:v>
                </c:pt>
                <c:pt idx="697">
                  <c:v>-9.4561186650185383E-2</c:v>
                </c:pt>
                <c:pt idx="698">
                  <c:v>-9.4561186650185383E-2</c:v>
                </c:pt>
                <c:pt idx="699">
                  <c:v>-9.9505562422744095E-2</c:v>
                </c:pt>
                <c:pt idx="700">
                  <c:v>-0.10012360939431392</c:v>
                </c:pt>
                <c:pt idx="701">
                  <c:v>-0.10012360939431392</c:v>
                </c:pt>
                <c:pt idx="702">
                  <c:v>-0.10012360939431392</c:v>
                </c:pt>
                <c:pt idx="703">
                  <c:v>-0.10074165636588375</c:v>
                </c:pt>
                <c:pt idx="704">
                  <c:v>-0.10135970333745369</c:v>
                </c:pt>
                <c:pt idx="705">
                  <c:v>-0.10135970333745369</c:v>
                </c:pt>
                <c:pt idx="706">
                  <c:v>-0.10135970333745369</c:v>
                </c:pt>
                <c:pt idx="707">
                  <c:v>-0.10197775030902351</c:v>
                </c:pt>
                <c:pt idx="708">
                  <c:v>-0.10197775030902351</c:v>
                </c:pt>
                <c:pt idx="709">
                  <c:v>-0.10259579728059333</c:v>
                </c:pt>
                <c:pt idx="710">
                  <c:v>-0.10259579728059333</c:v>
                </c:pt>
                <c:pt idx="711">
                  <c:v>-0.10321384425216316</c:v>
                </c:pt>
                <c:pt idx="712">
                  <c:v>-0.10321384425216316</c:v>
                </c:pt>
                <c:pt idx="713">
                  <c:v>-0.10321384425216316</c:v>
                </c:pt>
                <c:pt idx="714">
                  <c:v>-0.10444993819530281</c:v>
                </c:pt>
                <c:pt idx="715">
                  <c:v>-0.10444993819530281</c:v>
                </c:pt>
                <c:pt idx="716">
                  <c:v>-0.10444993819530281</c:v>
                </c:pt>
                <c:pt idx="717">
                  <c:v>-0.10506798516687264</c:v>
                </c:pt>
                <c:pt idx="718">
                  <c:v>-0.10506798516687264</c:v>
                </c:pt>
                <c:pt idx="719">
                  <c:v>-0.10568603213844247</c:v>
                </c:pt>
                <c:pt idx="720">
                  <c:v>-0.10568603213844247</c:v>
                </c:pt>
                <c:pt idx="721">
                  <c:v>-0.10630407911001229</c:v>
                </c:pt>
                <c:pt idx="722">
                  <c:v>-0.10630407911001229</c:v>
                </c:pt>
                <c:pt idx="723">
                  <c:v>-0.10630407911001229</c:v>
                </c:pt>
                <c:pt idx="724">
                  <c:v>-0.10692212608158223</c:v>
                </c:pt>
                <c:pt idx="725">
                  <c:v>-0.10754017305315205</c:v>
                </c:pt>
                <c:pt idx="726">
                  <c:v>-0.10754017305315205</c:v>
                </c:pt>
                <c:pt idx="727">
                  <c:v>-0.10939431396786153</c:v>
                </c:pt>
                <c:pt idx="728">
                  <c:v>-0.11619283065512973</c:v>
                </c:pt>
                <c:pt idx="729">
                  <c:v>-0.11681087762669967</c:v>
                </c:pt>
                <c:pt idx="730">
                  <c:v>-0.11681087762669967</c:v>
                </c:pt>
                <c:pt idx="731">
                  <c:v>-0.11742892459826949</c:v>
                </c:pt>
                <c:pt idx="732">
                  <c:v>-0.11742892459826949</c:v>
                </c:pt>
                <c:pt idx="733">
                  <c:v>-0.11742892459826949</c:v>
                </c:pt>
                <c:pt idx="734">
                  <c:v>-0.11804697156983932</c:v>
                </c:pt>
                <c:pt idx="735">
                  <c:v>-0.11866501854140915</c:v>
                </c:pt>
                <c:pt idx="736">
                  <c:v>-0.11866501854140915</c:v>
                </c:pt>
                <c:pt idx="737">
                  <c:v>-0.11866501854140915</c:v>
                </c:pt>
                <c:pt idx="738">
                  <c:v>-0.11866501854140915</c:v>
                </c:pt>
                <c:pt idx="739">
                  <c:v>-0.11681087762669967</c:v>
                </c:pt>
                <c:pt idx="740">
                  <c:v>-0.11742892459826949</c:v>
                </c:pt>
                <c:pt idx="741">
                  <c:v>-0.11742892459826949</c:v>
                </c:pt>
                <c:pt idx="742">
                  <c:v>-0.11742892459826949</c:v>
                </c:pt>
                <c:pt idx="743">
                  <c:v>-0.11804697156983932</c:v>
                </c:pt>
                <c:pt idx="744">
                  <c:v>-0.11866501854140915</c:v>
                </c:pt>
                <c:pt idx="745">
                  <c:v>-0.11866501854140915</c:v>
                </c:pt>
                <c:pt idx="746">
                  <c:v>-0.11866501854140915</c:v>
                </c:pt>
                <c:pt idx="747">
                  <c:v>-0.11928306551297897</c:v>
                </c:pt>
                <c:pt idx="748">
                  <c:v>-0.11928306551297897</c:v>
                </c:pt>
                <c:pt idx="749">
                  <c:v>-0.11990111248454879</c:v>
                </c:pt>
                <c:pt idx="750">
                  <c:v>-0.11990111248454879</c:v>
                </c:pt>
                <c:pt idx="751">
                  <c:v>-0.11990111248454879</c:v>
                </c:pt>
                <c:pt idx="752">
                  <c:v>-0.12051915945611863</c:v>
                </c:pt>
                <c:pt idx="753">
                  <c:v>-0.12051915945611863</c:v>
                </c:pt>
                <c:pt idx="754">
                  <c:v>-6.7367119901112479E-2</c:v>
                </c:pt>
                <c:pt idx="755">
                  <c:v>-4.2645241038318883E-2</c:v>
                </c:pt>
                <c:pt idx="756">
                  <c:v>-4.3263288009888712E-2</c:v>
                </c:pt>
                <c:pt idx="757">
                  <c:v>-4.3263288009888712E-2</c:v>
                </c:pt>
                <c:pt idx="758">
                  <c:v>-3.0284301606922141E-2</c:v>
                </c:pt>
                <c:pt idx="759">
                  <c:v>-3.0902348578491966E-2</c:v>
                </c:pt>
                <c:pt idx="760">
                  <c:v>-3.0902348578491966E-2</c:v>
                </c:pt>
                <c:pt idx="761">
                  <c:v>-3.1520395550061794E-2</c:v>
                </c:pt>
                <c:pt idx="762">
                  <c:v>-3.1520395550061794E-2</c:v>
                </c:pt>
                <c:pt idx="763">
                  <c:v>-3.1520395550061794E-2</c:v>
                </c:pt>
                <c:pt idx="764">
                  <c:v>-2.1631644004944356E-2</c:v>
                </c:pt>
                <c:pt idx="765">
                  <c:v>-2.1631644004944356E-2</c:v>
                </c:pt>
                <c:pt idx="766">
                  <c:v>-1.0506798516687154E-2</c:v>
                </c:pt>
                <c:pt idx="767">
                  <c:v>-1.0506798516687154E-2</c:v>
                </c:pt>
                <c:pt idx="768">
                  <c:v>-9.8887515451174385E-3</c:v>
                </c:pt>
                <c:pt idx="769">
                  <c:v>-1.0506798516687154E-2</c:v>
                </c:pt>
                <c:pt idx="770">
                  <c:v>-1.1124845488257091E-2</c:v>
                </c:pt>
                <c:pt idx="771">
                  <c:v>-1.1124845488257091E-2</c:v>
                </c:pt>
                <c:pt idx="772">
                  <c:v>-1.1742892459826916E-2</c:v>
                </c:pt>
                <c:pt idx="773">
                  <c:v>-1.1742892459826916E-2</c:v>
                </c:pt>
                <c:pt idx="774">
                  <c:v>-1.2360939431396743E-2</c:v>
                </c:pt>
                <c:pt idx="775">
                  <c:v>-1.2360939431396743E-2</c:v>
                </c:pt>
                <c:pt idx="776">
                  <c:v>-1.2978986402966568E-2</c:v>
                </c:pt>
                <c:pt idx="777">
                  <c:v>-1.2978986402966568E-2</c:v>
                </c:pt>
                <c:pt idx="778">
                  <c:v>-1.2978986402966568E-2</c:v>
                </c:pt>
                <c:pt idx="779">
                  <c:v>-1.4215080346106331E-2</c:v>
                </c:pt>
                <c:pt idx="780">
                  <c:v>-1.4215080346106331E-2</c:v>
                </c:pt>
                <c:pt idx="781">
                  <c:v>-1.4215080346106331E-2</c:v>
                </c:pt>
                <c:pt idx="782">
                  <c:v>-1.4833127317676156E-2</c:v>
                </c:pt>
                <c:pt idx="783">
                  <c:v>-6.7985166872681973E-3</c:v>
                </c:pt>
                <c:pt idx="784">
                  <c:v>-8.0346106304078502E-3</c:v>
                </c:pt>
                <c:pt idx="785">
                  <c:v>-8.0346106304078502E-3</c:v>
                </c:pt>
                <c:pt idx="786">
                  <c:v>-9.2707045735475023E-3</c:v>
                </c:pt>
                <c:pt idx="787">
                  <c:v>-9.2707045735475023E-3</c:v>
                </c:pt>
                <c:pt idx="788">
                  <c:v>-9.2707045735475023E-3</c:v>
                </c:pt>
                <c:pt idx="789">
                  <c:v>-6.1804697156971631E-4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-9.3808630393996464E-3</c:v>
                </c:pt>
                <c:pt idx="819">
                  <c:v>-1.0006253908692942E-2</c:v>
                </c:pt>
                <c:pt idx="820">
                  <c:v>-1.0006253908692942E-2</c:v>
                </c:pt>
                <c:pt idx="821">
                  <c:v>-1.0631644777986237E-2</c:v>
                </c:pt>
                <c:pt idx="822">
                  <c:v>-1.0631644777986237E-2</c:v>
                </c:pt>
                <c:pt idx="823">
                  <c:v>-1.1257035647279532E-2</c:v>
                </c:pt>
                <c:pt idx="824">
                  <c:v>-1.1882426516572826E-2</c:v>
                </c:pt>
                <c:pt idx="825">
                  <c:v>-1.1882426516572826E-2</c:v>
                </c:pt>
                <c:pt idx="826">
                  <c:v>-1.1882426516572826E-2</c:v>
                </c:pt>
                <c:pt idx="827">
                  <c:v>-1.1882426516572826E-2</c:v>
                </c:pt>
                <c:pt idx="828">
                  <c:v>-1.2507817385866232E-2</c:v>
                </c:pt>
                <c:pt idx="829">
                  <c:v>-1.3133208255159528E-2</c:v>
                </c:pt>
                <c:pt idx="830">
                  <c:v>-1.3133208255159528E-2</c:v>
                </c:pt>
                <c:pt idx="831">
                  <c:v>-1.3133208255159528E-2</c:v>
                </c:pt>
                <c:pt idx="832">
                  <c:v>-1.3758599124452823E-2</c:v>
                </c:pt>
                <c:pt idx="833">
                  <c:v>-1.3758599124452823E-2</c:v>
                </c:pt>
                <c:pt idx="834">
                  <c:v>-1.3758599124452823E-2</c:v>
                </c:pt>
                <c:pt idx="835">
                  <c:v>-1.4383989993746118E-2</c:v>
                </c:pt>
                <c:pt idx="836">
                  <c:v>-1.4383989993746118E-2</c:v>
                </c:pt>
                <c:pt idx="837">
                  <c:v>-1.5009380863039413E-2</c:v>
                </c:pt>
                <c:pt idx="838">
                  <c:v>-1.5009380863039413E-2</c:v>
                </c:pt>
                <c:pt idx="839">
                  <c:v>-1.5634771732332707E-2</c:v>
                </c:pt>
                <c:pt idx="840">
                  <c:v>-1.5634771732332707E-2</c:v>
                </c:pt>
                <c:pt idx="841">
                  <c:v>-1.6260162601626004E-2</c:v>
                </c:pt>
                <c:pt idx="842">
                  <c:v>-1.6260162601626004E-2</c:v>
                </c:pt>
                <c:pt idx="843">
                  <c:v>-1.6260162601626004E-2</c:v>
                </c:pt>
                <c:pt idx="844">
                  <c:v>-1.6885553470919298E-2</c:v>
                </c:pt>
                <c:pt idx="845">
                  <c:v>-1.7510944340212591E-2</c:v>
                </c:pt>
                <c:pt idx="846">
                  <c:v>-1.7510944340212591E-2</c:v>
                </c:pt>
                <c:pt idx="847">
                  <c:v>-1.7510944340212591E-2</c:v>
                </c:pt>
                <c:pt idx="848">
                  <c:v>-1.7510944340212591E-2</c:v>
                </c:pt>
                <c:pt idx="849">
                  <c:v>-1.8136335209505999E-2</c:v>
                </c:pt>
                <c:pt idx="850">
                  <c:v>-1.8761726078799293E-2</c:v>
                </c:pt>
                <c:pt idx="851">
                  <c:v>-1.8761726078799293E-2</c:v>
                </c:pt>
                <c:pt idx="852">
                  <c:v>-1.8761726078799293E-2</c:v>
                </c:pt>
                <c:pt idx="853">
                  <c:v>-1.938711694809259E-2</c:v>
                </c:pt>
                <c:pt idx="854">
                  <c:v>-2.0012507817385883E-2</c:v>
                </c:pt>
                <c:pt idx="855">
                  <c:v>-2.0012507817385883E-2</c:v>
                </c:pt>
                <c:pt idx="856">
                  <c:v>-2.0012507817385883E-2</c:v>
                </c:pt>
                <c:pt idx="857">
                  <c:v>-2.0637898686679177E-2</c:v>
                </c:pt>
                <c:pt idx="858">
                  <c:v>-2.0637898686679177E-2</c:v>
                </c:pt>
                <c:pt idx="859">
                  <c:v>-2.1263289555972474E-2</c:v>
                </c:pt>
                <c:pt idx="860">
                  <c:v>-2.1263289555972474E-2</c:v>
                </c:pt>
                <c:pt idx="861">
                  <c:v>-2.1263289555972474E-2</c:v>
                </c:pt>
                <c:pt idx="862">
                  <c:v>-2.1888680425265768E-2</c:v>
                </c:pt>
                <c:pt idx="863">
                  <c:v>-2.1888680425265768E-2</c:v>
                </c:pt>
                <c:pt idx="864">
                  <c:v>-2.2514071294559065E-2</c:v>
                </c:pt>
                <c:pt idx="865">
                  <c:v>-2.2514071294559065E-2</c:v>
                </c:pt>
                <c:pt idx="866">
                  <c:v>-2.3139462163852469E-2</c:v>
                </c:pt>
                <c:pt idx="867">
                  <c:v>-2.3139462163852469E-2</c:v>
                </c:pt>
                <c:pt idx="868">
                  <c:v>-2.3764853033145766E-2</c:v>
                </c:pt>
                <c:pt idx="869">
                  <c:v>-2.439024390243906E-2</c:v>
                </c:pt>
                <c:pt idx="870">
                  <c:v>-2.439024390243906E-2</c:v>
                </c:pt>
                <c:pt idx="871">
                  <c:v>-2.439024390243906E-2</c:v>
                </c:pt>
                <c:pt idx="872">
                  <c:v>-2.7517198248905535E-2</c:v>
                </c:pt>
                <c:pt idx="873">
                  <c:v>-2.7517198248905535E-2</c:v>
                </c:pt>
                <c:pt idx="874">
                  <c:v>-2.8142589118198939E-2</c:v>
                </c:pt>
                <c:pt idx="875">
                  <c:v>-2.8142589118198939E-2</c:v>
                </c:pt>
                <c:pt idx="876">
                  <c:v>-2.8767979987492236E-2</c:v>
                </c:pt>
                <c:pt idx="877">
                  <c:v>-3.9399624765478473E-2</c:v>
                </c:pt>
                <c:pt idx="878">
                  <c:v>-4.0025015634771767E-2</c:v>
                </c:pt>
                <c:pt idx="879">
                  <c:v>-4.0650406504065061E-2</c:v>
                </c:pt>
                <c:pt idx="880">
                  <c:v>-4.0650406504065061E-2</c:v>
                </c:pt>
                <c:pt idx="881">
                  <c:v>-4.0650406504065061E-2</c:v>
                </c:pt>
                <c:pt idx="882">
                  <c:v>-4.1275797373358354E-2</c:v>
                </c:pt>
                <c:pt idx="883">
                  <c:v>-4.1275797373358354E-2</c:v>
                </c:pt>
                <c:pt idx="884">
                  <c:v>-4.1901188242651655E-2</c:v>
                </c:pt>
                <c:pt idx="885">
                  <c:v>-4.1901188242651655E-2</c:v>
                </c:pt>
                <c:pt idx="886">
                  <c:v>-4.2526579111944948E-2</c:v>
                </c:pt>
                <c:pt idx="887">
                  <c:v>-4.2526579111944948E-2</c:v>
                </c:pt>
                <c:pt idx="888">
                  <c:v>-4.3777360850531646E-2</c:v>
                </c:pt>
                <c:pt idx="889">
                  <c:v>-4.440275171982494E-2</c:v>
                </c:pt>
                <c:pt idx="890">
                  <c:v>-4.440275171982494E-2</c:v>
                </c:pt>
                <c:pt idx="891">
                  <c:v>-4.440275171982494E-2</c:v>
                </c:pt>
                <c:pt idx="892">
                  <c:v>-4.440275171982494E-2</c:v>
                </c:pt>
                <c:pt idx="893">
                  <c:v>-4.440275171982494E-2</c:v>
                </c:pt>
                <c:pt idx="894">
                  <c:v>-4.502814258911824E-2</c:v>
                </c:pt>
                <c:pt idx="895">
                  <c:v>-4.440275171982494E-2</c:v>
                </c:pt>
                <c:pt idx="896">
                  <c:v>-4.440275171982494E-2</c:v>
                </c:pt>
                <c:pt idx="897">
                  <c:v>-4.440275171982494E-2</c:v>
                </c:pt>
                <c:pt idx="898">
                  <c:v>-4.502814258911824E-2</c:v>
                </c:pt>
                <c:pt idx="899">
                  <c:v>-4.502814258911824E-2</c:v>
                </c:pt>
                <c:pt idx="900">
                  <c:v>-4.5653533458411534E-2</c:v>
                </c:pt>
                <c:pt idx="901">
                  <c:v>-4.5653533458411534E-2</c:v>
                </c:pt>
                <c:pt idx="902">
                  <c:v>-4.5653533458411534E-2</c:v>
                </c:pt>
                <c:pt idx="903">
                  <c:v>-4.6278924327704828E-2</c:v>
                </c:pt>
                <c:pt idx="904">
                  <c:v>-4.6904315196998121E-2</c:v>
                </c:pt>
                <c:pt idx="905">
                  <c:v>-4.6904315196998121E-2</c:v>
                </c:pt>
                <c:pt idx="906">
                  <c:v>-4.6904315196998121E-2</c:v>
                </c:pt>
                <c:pt idx="907">
                  <c:v>-4.6904315196998121E-2</c:v>
                </c:pt>
                <c:pt idx="908">
                  <c:v>-4.7529706066291415E-2</c:v>
                </c:pt>
                <c:pt idx="909">
                  <c:v>-4.8155096935584715E-2</c:v>
                </c:pt>
                <c:pt idx="910">
                  <c:v>-4.8155096935584715E-2</c:v>
                </c:pt>
                <c:pt idx="911">
                  <c:v>-4.8155096935584715E-2</c:v>
                </c:pt>
                <c:pt idx="912">
                  <c:v>-4.8780487804878009E-2</c:v>
                </c:pt>
                <c:pt idx="913">
                  <c:v>-4.8155096935584715E-2</c:v>
                </c:pt>
                <c:pt idx="914">
                  <c:v>-4.8780487804878009E-2</c:v>
                </c:pt>
                <c:pt idx="915">
                  <c:v>-4.8780487804878009E-2</c:v>
                </c:pt>
                <c:pt idx="916">
                  <c:v>-4.8780487804878009E-2</c:v>
                </c:pt>
                <c:pt idx="917">
                  <c:v>-4.9405878674171413E-2</c:v>
                </c:pt>
                <c:pt idx="918">
                  <c:v>-4.9405878674171413E-2</c:v>
                </c:pt>
                <c:pt idx="919">
                  <c:v>-5.0031269543464707E-2</c:v>
                </c:pt>
                <c:pt idx="920">
                  <c:v>-5.0031269543464707E-2</c:v>
                </c:pt>
                <c:pt idx="921">
                  <c:v>-5.0656660412758008E-2</c:v>
                </c:pt>
                <c:pt idx="922">
                  <c:v>-5.0656660412758008E-2</c:v>
                </c:pt>
                <c:pt idx="923">
                  <c:v>-5.0656660412758008E-2</c:v>
                </c:pt>
                <c:pt idx="924">
                  <c:v>-4.6904315196998121E-2</c:v>
                </c:pt>
                <c:pt idx="925">
                  <c:v>-4.6904315196998121E-2</c:v>
                </c:pt>
                <c:pt idx="926">
                  <c:v>-4.6904315196998121E-2</c:v>
                </c:pt>
                <c:pt idx="927">
                  <c:v>-4.6904315196998121E-2</c:v>
                </c:pt>
                <c:pt idx="928">
                  <c:v>-4.7529706066291415E-2</c:v>
                </c:pt>
                <c:pt idx="929">
                  <c:v>-4.8155096935584715E-2</c:v>
                </c:pt>
                <c:pt idx="930">
                  <c:v>-4.8155096935584715E-2</c:v>
                </c:pt>
                <c:pt idx="931">
                  <c:v>-4.8155096935584715E-2</c:v>
                </c:pt>
                <c:pt idx="932">
                  <c:v>-4.8780487804878009E-2</c:v>
                </c:pt>
                <c:pt idx="933">
                  <c:v>-4.5653533458411534E-2</c:v>
                </c:pt>
                <c:pt idx="934">
                  <c:v>-4.5653533458411534E-2</c:v>
                </c:pt>
                <c:pt idx="935">
                  <c:v>-4.6278924327704828E-2</c:v>
                </c:pt>
                <c:pt idx="936">
                  <c:v>-4.6278924327704828E-2</c:v>
                </c:pt>
                <c:pt idx="937">
                  <c:v>-4.6278924327704828E-2</c:v>
                </c:pt>
                <c:pt idx="938">
                  <c:v>-4.6904315196998121E-2</c:v>
                </c:pt>
                <c:pt idx="939">
                  <c:v>-4.7529706066291415E-2</c:v>
                </c:pt>
                <c:pt idx="940">
                  <c:v>-4.7529706066291415E-2</c:v>
                </c:pt>
                <c:pt idx="941">
                  <c:v>-4.7529706066291415E-2</c:v>
                </c:pt>
                <c:pt idx="942">
                  <c:v>-4.7529706066291415E-2</c:v>
                </c:pt>
                <c:pt idx="943">
                  <c:v>-4.8155096935584715E-2</c:v>
                </c:pt>
                <c:pt idx="944">
                  <c:v>-4.8780487804878009E-2</c:v>
                </c:pt>
                <c:pt idx="945">
                  <c:v>-4.8780487804878009E-2</c:v>
                </c:pt>
                <c:pt idx="946">
                  <c:v>-4.8780487804878009E-2</c:v>
                </c:pt>
                <c:pt idx="947">
                  <c:v>-4.9405878674171413E-2</c:v>
                </c:pt>
                <c:pt idx="948">
                  <c:v>-4.3151969981238242E-2</c:v>
                </c:pt>
                <c:pt idx="949">
                  <c:v>-4.1275797373358354E-2</c:v>
                </c:pt>
                <c:pt idx="950">
                  <c:v>-6.2539086929330606E-3</c:v>
                </c:pt>
                <c:pt idx="951">
                  <c:v>-6.2539086929330606E-3</c:v>
                </c:pt>
                <c:pt idx="952">
                  <c:v>-6.8792995622263559E-3</c:v>
                </c:pt>
                <c:pt idx="953">
                  <c:v>-6.8792995622263559E-3</c:v>
                </c:pt>
                <c:pt idx="954">
                  <c:v>-7.5046904315197623E-3</c:v>
                </c:pt>
                <c:pt idx="955">
                  <c:v>-7.5046904315197623E-3</c:v>
                </c:pt>
                <c:pt idx="956">
                  <c:v>-7.5046904315197623E-3</c:v>
                </c:pt>
                <c:pt idx="957">
                  <c:v>-7.5046904315197623E-3</c:v>
                </c:pt>
                <c:pt idx="958">
                  <c:v>-8.1300813008130576E-3</c:v>
                </c:pt>
                <c:pt idx="959">
                  <c:v>-8.1300813008130576E-3</c:v>
                </c:pt>
                <c:pt idx="960">
                  <c:v>-8.7554721701063511E-3</c:v>
                </c:pt>
                <c:pt idx="961">
                  <c:v>-8.7554721701063511E-3</c:v>
                </c:pt>
                <c:pt idx="962">
                  <c:v>-8.7554721701063511E-3</c:v>
                </c:pt>
                <c:pt idx="963">
                  <c:v>-5.6285178236397662E-3</c:v>
                </c:pt>
                <c:pt idx="964">
                  <c:v>-5.6285178236397662E-3</c:v>
                </c:pt>
                <c:pt idx="965">
                  <c:v>-6.2539086929329498E-4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-6.8399452804376111E-4</c:v>
                </c:pt>
                <c:pt idx="1141">
                  <c:v>-6.8399452804376111E-4</c:v>
                </c:pt>
                <c:pt idx="1142">
                  <c:v>-1.3679890560875222E-3</c:v>
                </c:pt>
                <c:pt idx="1143">
                  <c:v>-1.3679890560875222E-3</c:v>
                </c:pt>
                <c:pt idx="1144">
                  <c:v>-2.0519835841312831E-3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-6.9881201956672166E-4</c:v>
                </c:pt>
                <c:pt idx="1199">
                  <c:v>-1.3976240391335674E-3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-7.3046018991963378E-4</c:v>
                </c:pt>
                <c:pt idx="1234">
                  <c:v>-1.4609203798392676E-3</c:v>
                </c:pt>
                <c:pt idx="1235">
                  <c:v>-8.0350620891161025E-3</c:v>
                </c:pt>
                <c:pt idx="1236">
                  <c:v>-8.0350620891161025E-3</c:v>
                </c:pt>
                <c:pt idx="1237">
                  <c:v>-8.0350620891161025E-3</c:v>
                </c:pt>
                <c:pt idx="1238">
                  <c:v>-8.765522279035735E-3</c:v>
                </c:pt>
                <c:pt idx="1239">
                  <c:v>-9.4959824689553694E-3</c:v>
                </c:pt>
                <c:pt idx="1240">
                  <c:v>-1.0956902848794766E-2</c:v>
                </c:pt>
                <c:pt idx="1241">
                  <c:v>-1.9722425127830501E-2</c:v>
                </c:pt>
                <c:pt idx="1242">
                  <c:v>-2.5566106647187704E-2</c:v>
                </c:pt>
                <c:pt idx="1243">
                  <c:v>-2.5566106647187704E-2</c:v>
                </c:pt>
                <c:pt idx="1244">
                  <c:v>-2.6296566837107339E-2</c:v>
                </c:pt>
                <c:pt idx="1245">
                  <c:v>-2.702702702702697E-2</c:v>
                </c:pt>
                <c:pt idx="1246">
                  <c:v>-2.702702702702697E-2</c:v>
                </c:pt>
                <c:pt idx="1247">
                  <c:v>-2.7757487216946604E-2</c:v>
                </c:pt>
                <c:pt idx="1248">
                  <c:v>-2.7757487216946604E-2</c:v>
                </c:pt>
                <c:pt idx="1249">
                  <c:v>-2.8487947406866238E-2</c:v>
                </c:pt>
                <c:pt idx="1250">
                  <c:v>-2.9218407596786001E-2</c:v>
                </c:pt>
                <c:pt idx="1251">
                  <c:v>-2.9218407596786001E-2</c:v>
                </c:pt>
                <c:pt idx="1252">
                  <c:v>-2.9218407596786001E-2</c:v>
                </c:pt>
                <c:pt idx="1253">
                  <c:v>-2.9948867786705635E-2</c:v>
                </c:pt>
                <c:pt idx="1254">
                  <c:v>-3.067932797662527E-2</c:v>
                </c:pt>
                <c:pt idx="1255">
                  <c:v>-2.9218407596786001E-2</c:v>
                </c:pt>
                <c:pt idx="1256">
                  <c:v>-2.9948867786705635E-2</c:v>
                </c:pt>
                <c:pt idx="1257">
                  <c:v>-3.6523009495982472E-2</c:v>
                </c:pt>
                <c:pt idx="1258">
                  <c:v>-4.5288531775018209E-2</c:v>
                </c:pt>
                <c:pt idx="1259">
                  <c:v>-4.601899196493784E-2</c:v>
                </c:pt>
                <c:pt idx="1260">
                  <c:v>-5.186267348429504E-2</c:v>
                </c:pt>
                <c:pt idx="1261">
                  <c:v>-6.2819576333089808E-2</c:v>
                </c:pt>
                <c:pt idx="1262">
                  <c:v>-6.0628195763330908E-2</c:v>
                </c:pt>
                <c:pt idx="1263">
                  <c:v>-6.0628195763330908E-2</c:v>
                </c:pt>
                <c:pt idx="1264">
                  <c:v>-6.1358655953250539E-2</c:v>
                </c:pt>
                <c:pt idx="1265">
                  <c:v>-6.1358655953250539E-2</c:v>
                </c:pt>
                <c:pt idx="1266">
                  <c:v>-6.1358655953250539E-2</c:v>
                </c:pt>
                <c:pt idx="1267">
                  <c:v>-6.2089116143170177E-2</c:v>
                </c:pt>
                <c:pt idx="1268">
                  <c:v>-6.2819576333089808E-2</c:v>
                </c:pt>
                <c:pt idx="1269">
                  <c:v>-6.3550036523009445E-2</c:v>
                </c:pt>
                <c:pt idx="1270">
                  <c:v>-6.4280496712929069E-2</c:v>
                </c:pt>
                <c:pt idx="1271">
                  <c:v>-6.4280496712929069E-2</c:v>
                </c:pt>
                <c:pt idx="1272">
                  <c:v>-6.5010956902848707E-2</c:v>
                </c:pt>
                <c:pt idx="1273">
                  <c:v>-7.3046018991964945E-2</c:v>
                </c:pt>
                <c:pt idx="1274">
                  <c:v>-7.3046018991964945E-2</c:v>
                </c:pt>
                <c:pt idx="1275">
                  <c:v>-7.3046018991964945E-2</c:v>
                </c:pt>
                <c:pt idx="1276">
                  <c:v>-7.3776479181884569E-2</c:v>
                </c:pt>
                <c:pt idx="1277">
                  <c:v>-7.3776479181884569E-2</c:v>
                </c:pt>
                <c:pt idx="1278">
                  <c:v>-7.3776479181884569E-2</c:v>
                </c:pt>
                <c:pt idx="1279">
                  <c:v>-7.4506939371804207E-2</c:v>
                </c:pt>
                <c:pt idx="1280">
                  <c:v>-7.4506939371804207E-2</c:v>
                </c:pt>
                <c:pt idx="1281">
                  <c:v>-7.4506939371804207E-2</c:v>
                </c:pt>
                <c:pt idx="1282">
                  <c:v>-7.5237399561723844E-2</c:v>
                </c:pt>
                <c:pt idx="1283">
                  <c:v>-7.5237399561723844E-2</c:v>
                </c:pt>
                <c:pt idx="1284">
                  <c:v>-7.5967859751643482E-2</c:v>
                </c:pt>
                <c:pt idx="1285">
                  <c:v>-7.5967859751643482E-2</c:v>
                </c:pt>
                <c:pt idx="1286">
                  <c:v>-7.5967859751643482E-2</c:v>
                </c:pt>
                <c:pt idx="1287">
                  <c:v>-7.5967859751643482E-2</c:v>
                </c:pt>
                <c:pt idx="1288">
                  <c:v>-7.5967859751643482E-2</c:v>
                </c:pt>
                <c:pt idx="1289">
                  <c:v>-7.7428780131482744E-2</c:v>
                </c:pt>
                <c:pt idx="1290">
                  <c:v>-7.7428780131482744E-2</c:v>
                </c:pt>
                <c:pt idx="1291">
                  <c:v>-7.7428780131482744E-2</c:v>
                </c:pt>
                <c:pt idx="1292">
                  <c:v>-7.7428780131482744E-2</c:v>
                </c:pt>
                <c:pt idx="1293">
                  <c:v>-7.8159240321402507E-2</c:v>
                </c:pt>
                <c:pt idx="1294">
                  <c:v>-7.8159240321402507E-2</c:v>
                </c:pt>
                <c:pt idx="1295">
                  <c:v>-7.8159240321402507E-2</c:v>
                </c:pt>
                <c:pt idx="1296">
                  <c:v>-7.8889700511322144E-2</c:v>
                </c:pt>
                <c:pt idx="1297">
                  <c:v>-7.8889700511322144E-2</c:v>
                </c:pt>
                <c:pt idx="1298">
                  <c:v>-7.9620160701241768E-2</c:v>
                </c:pt>
                <c:pt idx="1299">
                  <c:v>-7.9620160701241768E-2</c:v>
                </c:pt>
                <c:pt idx="1300">
                  <c:v>-7.9620160701241768E-2</c:v>
                </c:pt>
                <c:pt idx="1301">
                  <c:v>-8.0350620891161406E-2</c:v>
                </c:pt>
                <c:pt idx="1302">
                  <c:v>-8.0350620891161406E-2</c:v>
                </c:pt>
                <c:pt idx="1303">
                  <c:v>-8.0350620891161406E-2</c:v>
                </c:pt>
                <c:pt idx="1304">
                  <c:v>-8.1081081081081044E-2</c:v>
                </c:pt>
                <c:pt idx="1305">
                  <c:v>-8.1081081081081044E-2</c:v>
                </c:pt>
                <c:pt idx="1306">
                  <c:v>-8.1081081081081044E-2</c:v>
                </c:pt>
                <c:pt idx="1307">
                  <c:v>-8.1811541271000682E-2</c:v>
                </c:pt>
                <c:pt idx="1308">
                  <c:v>-8.1811541271000682E-2</c:v>
                </c:pt>
                <c:pt idx="1309">
                  <c:v>-8.2542001460920306E-2</c:v>
                </c:pt>
                <c:pt idx="1310">
                  <c:v>-8.2542001460920306E-2</c:v>
                </c:pt>
                <c:pt idx="1311">
                  <c:v>-8.2542001460920306E-2</c:v>
                </c:pt>
                <c:pt idx="1312">
                  <c:v>-8.2542001460920306E-2</c:v>
                </c:pt>
                <c:pt idx="1313">
                  <c:v>-8.2542001460920306E-2</c:v>
                </c:pt>
                <c:pt idx="1314">
                  <c:v>-8.3272461650839943E-2</c:v>
                </c:pt>
                <c:pt idx="1315">
                  <c:v>-8.3272461650839943E-2</c:v>
                </c:pt>
                <c:pt idx="1316">
                  <c:v>-8.4002921840759706E-2</c:v>
                </c:pt>
                <c:pt idx="1317">
                  <c:v>-8.4002921840759706E-2</c:v>
                </c:pt>
                <c:pt idx="1318">
                  <c:v>-8.4002921840759706E-2</c:v>
                </c:pt>
                <c:pt idx="1319">
                  <c:v>-8.4733382030679344E-2</c:v>
                </c:pt>
                <c:pt idx="1320">
                  <c:v>-8.4733382030679344E-2</c:v>
                </c:pt>
                <c:pt idx="1321">
                  <c:v>-8.6194302410518606E-2</c:v>
                </c:pt>
                <c:pt idx="1322">
                  <c:v>-8.6194302410518606E-2</c:v>
                </c:pt>
                <c:pt idx="1323">
                  <c:v>-8.6194302410518606E-2</c:v>
                </c:pt>
                <c:pt idx="1324">
                  <c:v>-8.6924762600438243E-2</c:v>
                </c:pt>
                <c:pt idx="1325">
                  <c:v>-8.5463842220598982E-2</c:v>
                </c:pt>
                <c:pt idx="1326">
                  <c:v>-8.5463842220598982E-2</c:v>
                </c:pt>
                <c:pt idx="1327">
                  <c:v>-8.6194302410518606E-2</c:v>
                </c:pt>
                <c:pt idx="1328">
                  <c:v>-8.6194302410518606E-2</c:v>
                </c:pt>
                <c:pt idx="1329">
                  <c:v>-8.6924762600438243E-2</c:v>
                </c:pt>
                <c:pt idx="1330">
                  <c:v>-8.6924762600438243E-2</c:v>
                </c:pt>
                <c:pt idx="1331">
                  <c:v>-8.6924762600438243E-2</c:v>
                </c:pt>
                <c:pt idx="1332">
                  <c:v>-8.6924762600438243E-2</c:v>
                </c:pt>
                <c:pt idx="1333">
                  <c:v>-8.7655222790357881E-2</c:v>
                </c:pt>
                <c:pt idx="1334">
                  <c:v>-8.7655222790357881E-2</c:v>
                </c:pt>
                <c:pt idx="1335">
                  <c:v>-8.5463842220598982E-2</c:v>
                </c:pt>
                <c:pt idx="1336">
                  <c:v>-8.6194302410518606E-2</c:v>
                </c:pt>
                <c:pt idx="1337">
                  <c:v>-8.6194302410518606E-2</c:v>
                </c:pt>
                <c:pt idx="1338">
                  <c:v>-4.8210372534696871E-2</c:v>
                </c:pt>
                <c:pt idx="1339">
                  <c:v>-4.8940832724616502E-2</c:v>
                </c:pt>
                <c:pt idx="1340">
                  <c:v>-4.8940832724616502E-2</c:v>
                </c:pt>
                <c:pt idx="1341">
                  <c:v>-4.8940832724616502E-2</c:v>
                </c:pt>
                <c:pt idx="1342">
                  <c:v>-4.7479912344777241E-2</c:v>
                </c:pt>
                <c:pt idx="1343">
                  <c:v>-4.4558071585098571E-2</c:v>
                </c:pt>
                <c:pt idx="1344">
                  <c:v>-4.4558071585098571E-2</c:v>
                </c:pt>
                <c:pt idx="1345">
                  <c:v>-4.5288531775018209E-2</c:v>
                </c:pt>
                <c:pt idx="1346">
                  <c:v>-4.5288531775018209E-2</c:v>
                </c:pt>
                <c:pt idx="1347">
                  <c:v>-4.5288531775018209E-2</c:v>
                </c:pt>
                <c:pt idx="1348">
                  <c:v>-3.5792549306062835E-2</c:v>
                </c:pt>
                <c:pt idx="1349">
                  <c:v>-3.5792549306062835E-2</c:v>
                </c:pt>
                <c:pt idx="1350">
                  <c:v>-3.6523009495982472E-2</c:v>
                </c:pt>
                <c:pt idx="1351">
                  <c:v>-3.6523009495982472E-2</c:v>
                </c:pt>
                <c:pt idx="1352">
                  <c:v>-3.6523009495982472E-2</c:v>
                </c:pt>
                <c:pt idx="1353">
                  <c:v>-3.6523009495982472E-2</c:v>
                </c:pt>
                <c:pt idx="1354">
                  <c:v>-3.7253469685902103E-2</c:v>
                </c:pt>
                <c:pt idx="1355">
                  <c:v>-3.7253469685902103E-2</c:v>
                </c:pt>
                <c:pt idx="1356">
                  <c:v>-3.7253469685902103E-2</c:v>
                </c:pt>
                <c:pt idx="1357">
                  <c:v>-3.7253469685902103E-2</c:v>
                </c:pt>
                <c:pt idx="1358">
                  <c:v>-3.7983929875821741E-2</c:v>
                </c:pt>
                <c:pt idx="1359">
                  <c:v>-2.9948867786705635E-2</c:v>
                </c:pt>
                <c:pt idx="1360">
                  <c:v>-2.702702702702697E-2</c:v>
                </c:pt>
                <c:pt idx="1361">
                  <c:v>-2.702702702702697E-2</c:v>
                </c:pt>
                <c:pt idx="1362">
                  <c:v>-2.5566106647187704E-2</c:v>
                </c:pt>
                <c:pt idx="1363">
                  <c:v>-2.5566106647187704E-2</c:v>
                </c:pt>
                <c:pt idx="1364">
                  <c:v>-2.6296566837107339E-2</c:v>
                </c:pt>
                <c:pt idx="1365">
                  <c:v>-1.5339663988312571E-2</c:v>
                </c:pt>
                <c:pt idx="1366">
                  <c:v>-1.2417823228634035E-2</c:v>
                </c:pt>
                <c:pt idx="1367">
                  <c:v>-5.8436815193572004E-3</c:v>
                </c:pt>
                <c:pt idx="1368">
                  <c:v>-2.1913805697589017E-3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-7.3367571533393709E-4</c:v>
                </c:pt>
                <c:pt idx="1384">
                  <c:v>-7.3367571533393709E-4</c:v>
                </c:pt>
                <c:pt idx="1385">
                  <c:v>-7.3367571533393709E-4</c:v>
                </c:pt>
                <c:pt idx="1386">
                  <c:v>-7.3367571533393709E-4</c:v>
                </c:pt>
                <c:pt idx="1387">
                  <c:v>-1.4673514306677439E-3</c:v>
                </c:pt>
                <c:pt idx="1388">
                  <c:v>0</c:v>
                </c:pt>
                <c:pt idx="1389">
                  <c:v>-7.3367571533393709E-4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-7.3367571533393709E-4</c:v>
                </c:pt>
                <c:pt idx="1395">
                  <c:v>-7.3367571533393709E-4</c:v>
                </c:pt>
                <c:pt idx="1396">
                  <c:v>-7.3367571533393709E-4</c:v>
                </c:pt>
                <c:pt idx="1397">
                  <c:v>-7.3367571533393709E-4</c:v>
                </c:pt>
                <c:pt idx="1398">
                  <c:v>-1.4673514306677439E-3</c:v>
                </c:pt>
                <c:pt idx="1399">
                  <c:v>-7.3367571533393709E-4</c:v>
                </c:pt>
                <c:pt idx="1400">
                  <c:v>-7.3367571533393709E-4</c:v>
                </c:pt>
                <c:pt idx="1401">
                  <c:v>0</c:v>
                </c:pt>
                <c:pt idx="1402">
                  <c:v>-7.3367571533393709E-4</c:v>
                </c:pt>
                <c:pt idx="1403">
                  <c:v>-7.3367571533393709E-4</c:v>
                </c:pt>
                <c:pt idx="1404">
                  <c:v>-7.3367571533393709E-4</c:v>
                </c:pt>
                <c:pt idx="1405">
                  <c:v>-7.3367571533393709E-4</c:v>
                </c:pt>
                <c:pt idx="1406">
                  <c:v>-2.2010271460015506E-3</c:v>
                </c:pt>
                <c:pt idx="1407">
                  <c:v>-2.2010271460015506E-3</c:v>
                </c:pt>
                <c:pt idx="1408">
                  <c:v>-7.3367571533393709E-4</c:v>
                </c:pt>
                <c:pt idx="1409">
                  <c:v>-7.3367571533393709E-4</c:v>
                </c:pt>
                <c:pt idx="1410">
                  <c:v>-7.3367571533393709E-4</c:v>
                </c:pt>
                <c:pt idx="1411">
                  <c:v>-7.3367571533393709E-4</c:v>
                </c:pt>
                <c:pt idx="1412">
                  <c:v>-7.3367571533393709E-4</c:v>
                </c:pt>
                <c:pt idx="1413">
                  <c:v>-7.3367571533393709E-4</c:v>
                </c:pt>
                <c:pt idx="1414">
                  <c:v>-1.4673514306677439E-3</c:v>
                </c:pt>
                <c:pt idx="1415">
                  <c:v>-1.4673514306677439E-3</c:v>
                </c:pt>
                <c:pt idx="1416">
                  <c:v>-1.4673514306677439E-3</c:v>
                </c:pt>
                <c:pt idx="1417">
                  <c:v>-1.4673514306677439E-3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-1.4781966001477882E-3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-2.2288261515602628E-3</c:v>
                </c:pt>
                <c:pt idx="1472">
                  <c:v>-2.9717682020803061E-3</c:v>
                </c:pt>
                <c:pt idx="1473">
                  <c:v>-2.9717682020803061E-3</c:v>
                </c:pt>
                <c:pt idx="1474">
                  <c:v>-2.9717682020803061E-3</c:v>
                </c:pt>
                <c:pt idx="1475">
                  <c:v>-2.9717682020803061E-3</c:v>
                </c:pt>
                <c:pt idx="1476">
                  <c:v>-2.9717682020803061E-3</c:v>
                </c:pt>
                <c:pt idx="1477">
                  <c:v>-2.9717682020803061E-3</c:v>
                </c:pt>
                <c:pt idx="1478">
                  <c:v>-3.7147102526003499E-3</c:v>
                </c:pt>
                <c:pt idx="1479">
                  <c:v>-3.7147102526003499E-3</c:v>
                </c:pt>
                <c:pt idx="1480">
                  <c:v>-1.485884101040219E-3</c:v>
                </c:pt>
                <c:pt idx="1481">
                  <c:v>-1.485884101040219E-3</c:v>
                </c:pt>
                <c:pt idx="1482">
                  <c:v>-7.4294205052017552E-4</c:v>
                </c:pt>
                <c:pt idx="1483">
                  <c:v>-7.4294205052017552E-4</c:v>
                </c:pt>
                <c:pt idx="1484">
                  <c:v>-7.4294205052017552E-4</c:v>
                </c:pt>
                <c:pt idx="1485">
                  <c:v>-1.485884101040219E-3</c:v>
                </c:pt>
                <c:pt idx="1486">
                  <c:v>-1.485884101040219E-3</c:v>
                </c:pt>
                <c:pt idx="1487">
                  <c:v>-1.485884101040219E-3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-7.5471698113205939E-4</c:v>
                </c:pt>
                <c:pt idx="1542">
                  <c:v>-7.5471698113205939E-4</c:v>
                </c:pt>
                <c:pt idx="1543">
                  <c:v>-7.5471698113205939E-4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-7.6863950807069847E-4</c:v>
                </c:pt>
                <c:pt idx="1585">
                  <c:v>-7.6863950807069847E-4</c:v>
                </c:pt>
                <c:pt idx="1586">
                  <c:v>-7.6863950807069847E-4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-8.2440230832659213E-4</c:v>
                </c:pt>
                <c:pt idx="1684">
                  <c:v>-8.2440230832659213E-4</c:v>
                </c:pt>
                <c:pt idx="1685">
                  <c:v>-8.2440230832659213E-4</c:v>
                </c:pt>
                <c:pt idx="1686">
                  <c:v>-8.2440230832659213E-4</c:v>
                </c:pt>
                <c:pt idx="1687">
                  <c:v>-8.2440230832659213E-4</c:v>
                </c:pt>
                <c:pt idx="1688">
                  <c:v>-8.2440230832659213E-4</c:v>
                </c:pt>
                <c:pt idx="1689">
                  <c:v>-1.6488046166530379E-3</c:v>
                </c:pt>
                <c:pt idx="1690">
                  <c:v>-1.6488046166530379E-3</c:v>
                </c:pt>
                <c:pt idx="1691">
                  <c:v>-1.6488046166530379E-3</c:v>
                </c:pt>
                <c:pt idx="1692">
                  <c:v>-1.6488046166530379E-3</c:v>
                </c:pt>
                <c:pt idx="1693">
                  <c:v>-1.6488046166530379E-3</c:v>
                </c:pt>
                <c:pt idx="1694">
                  <c:v>-1.6488046166530379E-3</c:v>
                </c:pt>
                <c:pt idx="1695">
                  <c:v>-2.4732069249794836E-3</c:v>
                </c:pt>
                <c:pt idx="1696">
                  <c:v>-2.4732069249794836E-3</c:v>
                </c:pt>
                <c:pt idx="1697">
                  <c:v>-2.4732069249794836E-3</c:v>
                </c:pt>
                <c:pt idx="1698">
                  <c:v>-2.4732069249794836E-3</c:v>
                </c:pt>
                <c:pt idx="1699">
                  <c:v>-2.4732069249794836E-3</c:v>
                </c:pt>
                <c:pt idx="1700">
                  <c:v>-3.2976092333059292E-3</c:v>
                </c:pt>
                <c:pt idx="1701">
                  <c:v>-3.2976092333059292E-3</c:v>
                </c:pt>
                <c:pt idx="1702">
                  <c:v>-3.2976092333059292E-3</c:v>
                </c:pt>
                <c:pt idx="1703">
                  <c:v>-3.2976092333059292E-3</c:v>
                </c:pt>
                <c:pt idx="1704">
                  <c:v>-3.2976092333059292E-3</c:v>
                </c:pt>
                <c:pt idx="1705">
                  <c:v>-3.2976092333059292E-3</c:v>
                </c:pt>
                <c:pt idx="1706">
                  <c:v>-3.2976092333059292E-3</c:v>
                </c:pt>
                <c:pt idx="1707">
                  <c:v>-4.1220115416323753E-3</c:v>
                </c:pt>
                <c:pt idx="1708">
                  <c:v>-4.1220115416323753E-3</c:v>
                </c:pt>
                <c:pt idx="1709">
                  <c:v>-4.1220115416323753E-3</c:v>
                </c:pt>
                <c:pt idx="1710">
                  <c:v>-4.1220115416323753E-3</c:v>
                </c:pt>
                <c:pt idx="1711">
                  <c:v>-4.1220115416323753E-3</c:v>
                </c:pt>
                <c:pt idx="1712">
                  <c:v>-4.1220115416323753E-3</c:v>
                </c:pt>
                <c:pt idx="1713">
                  <c:v>-4.1220115416323753E-3</c:v>
                </c:pt>
                <c:pt idx="1714">
                  <c:v>-4.9464138499588205E-3</c:v>
                </c:pt>
                <c:pt idx="1715">
                  <c:v>-4.9464138499588205E-3</c:v>
                </c:pt>
                <c:pt idx="1716">
                  <c:v>-4.9464138499588205E-3</c:v>
                </c:pt>
                <c:pt idx="1717">
                  <c:v>-4.9464138499588205E-3</c:v>
                </c:pt>
                <c:pt idx="1718">
                  <c:v>-4.9464138499588205E-3</c:v>
                </c:pt>
                <c:pt idx="1719">
                  <c:v>-4.9464138499588205E-3</c:v>
                </c:pt>
                <c:pt idx="1720">
                  <c:v>-4.9464138499588205E-3</c:v>
                </c:pt>
                <c:pt idx="1721">
                  <c:v>-5.7708161582852666E-3</c:v>
                </c:pt>
                <c:pt idx="1722">
                  <c:v>-5.7708161582852666E-3</c:v>
                </c:pt>
                <c:pt idx="1723">
                  <c:v>-5.7708161582852666E-3</c:v>
                </c:pt>
                <c:pt idx="1724">
                  <c:v>-4.1220115416323753E-3</c:v>
                </c:pt>
                <c:pt idx="1725">
                  <c:v>-2.1434460016488174E-2</c:v>
                </c:pt>
                <c:pt idx="1726">
                  <c:v>-2.1434460016488174E-2</c:v>
                </c:pt>
                <c:pt idx="1727">
                  <c:v>-2.1434460016488174E-2</c:v>
                </c:pt>
                <c:pt idx="1728">
                  <c:v>-2.1434460016488174E-2</c:v>
                </c:pt>
                <c:pt idx="1729">
                  <c:v>-2.1434460016488174E-2</c:v>
                </c:pt>
                <c:pt idx="1730">
                  <c:v>-1.6488046166530379E-3</c:v>
                </c:pt>
                <c:pt idx="1731">
                  <c:v>-2.4732069249794836E-3</c:v>
                </c:pt>
                <c:pt idx="1732">
                  <c:v>-2.4732069249794836E-3</c:v>
                </c:pt>
                <c:pt idx="1733">
                  <c:v>-2.4732069249794836E-3</c:v>
                </c:pt>
                <c:pt idx="1734">
                  <c:v>-3.2976092333059292E-3</c:v>
                </c:pt>
                <c:pt idx="1735">
                  <c:v>-3.2976092333059292E-3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-8.5178875638839747E-4</c:v>
                </c:pt>
                <c:pt idx="1806">
                  <c:v>-1.7035775127767949E-3</c:v>
                </c:pt>
                <c:pt idx="1807">
                  <c:v>-1.7035775127767949E-3</c:v>
                </c:pt>
                <c:pt idx="1808">
                  <c:v>-1.7035775127767949E-3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-8.7183958151698226E-4</c:v>
                </c:pt>
                <c:pt idx="1857">
                  <c:v>-8.7183958151698226E-4</c:v>
                </c:pt>
                <c:pt idx="1858">
                  <c:v>-8.7183958151698226E-4</c:v>
                </c:pt>
                <c:pt idx="1859">
                  <c:v>-1.7436791630341193E-3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-9.9403578528824924E-4</c:v>
                </c:pt>
                <c:pt idx="1960">
                  <c:v>-9.9403578528824924E-4</c:v>
                </c:pt>
                <c:pt idx="1961">
                  <c:v>-9.9403578528824924E-4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-1.0010010010009797E-3</c:v>
                </c:pt>
                <c:pt idx="1987">
                  <c:v>-1.0010010010009797E-3</c:v>
                </c:pt>
                <c:pt idx="1988">
                  <c:v>-1.0010010010009797E-3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-1.0341261633919118E-3</c:v>
                </c:pt>
                <c:pt idx="2065">
                  <c:v>-1.0341261633919118E-3</c:v>
                </c:pt>
                <c:pt idx="2066">
                  <c:v>-1.0341261633919118E-3</c:v>
                </c:pt>
                <c:pt idx="2067">
                  <c:v>-2.0682523267838235E-3</c:v>
                </c:pt>
                <c:pt idx="2068">
                  <c:v>-2.0682523267838235E-3</c:v>
                </c:pt>
                <c:pt idx="2069">
                  <c:v>-3.1023784901757353E-3</c:v>
                </c:pt>
                <c:pt idx="2070">
                  <c:v>-3.1023784901757353E-3</c:v>
                </c:pt>
                <c:pt idx="2071">
                  <c:v>-3.1023784901757353E-3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-3.3821871476887671E-3</c:v>
                </c:pt>
                <c:pt idx="2159">
                  <c:v>-3.3821871476887671E-3</c:v>
                </c:pt>
                <c:pt idx="2160">
                  <c:v>-3.3821871476887671E-3</c:v>
                </c:pt>
                <c:pt idx="2161">
                  <c:v>-1.0146561443066502E-2</c:v>
                </c:pt>
                <c:pt idx="2162">
                  <c:v>-1.0146561443066502E-2</c:v>
                </c:pt>
                <c:pt idx="2163">
                  <c:v>-1.0146561443066502E-2</c:v>
                </c:pt>
                <c:pt idx="2164">
                  <c:v>-1.0146561443066502E-2</c:v>
                </c:pt>
                <c:pt idx="2165">
                  <c:v>-1.0146561443066502E-2</c:v>
                </c:pt>
                <c:pt idx="2166">
                  <c:v>-1.5783540022547778E-2</c:v>
                </c:pt>
                <c:pt idx="2167">
                  <c:v>-1.5783540022547778E-2</c:v>
                </c:pt>
                <c:pt idx="2168">
                  <c:v>-1.5783540022547778E-2</c:v>
                </c:pt>
                <c:pt idx="2169">
                  <c:v>-1.5783540022547778E-2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-1.3386880856760328E-2</c:v>
                </c:pt>
                <c:pt idx="2177">
                  <c:v>-1.070950468540831E-2</c:v>
                </c:pt>
                <c:pt idx="2178">
                  <c:v>-1.070950468540831E-2</c:v>
                </c:pt>
                <c:pt idx="2179">
                  <c:v>-1.2048192771084319E-2</c:v>
                </c:pt>
                <c:pt idx="2180">
                  <c:v>-1.2048192771084319E-2</c:v>
                </c:pt>
                <c:pt idx="2181">
                  <c:v>-1.3386880856760328E-2</c:v>
                </c:pt>
                <c:pt idx="2182">
                  <c:v>-1.3386880856760328E-2</c:v>
                </c:pt>
                <c:pt idx="2183">
                  <c:v>-1.3386880856760328E-2</c:v>
                </c:pt>
                <c:pt idx="2184">
                  <c:v>-1.4725568942436337E-2</c:v>
                </c:pt>
                <c:pt idx="2185">
                  <c:v>-1.4725568942436337E-2</c:v>
                </c:pt>
                <c:pt idx="2186">
                  <c:v>-1.4725568942436337E-2</c:v>
                </c:pt>
                <c:pt idx="2187">
                  <c:v>-1.4725568942436337E-2</c:v>
                </c:pt>
                <c:pt idx="2188">
                  <c:v>-1.7402945113788475E-2</c:v>
                </c:pt>
                <c:pt idx="2189">
                  <c:v>-1.8741633199464484E-2</c:v>
                </c:pt>
                <c:pt idx="2190">
                  <c:v>-1.8741633199464484E-2</c:v>
                </c:pt>
                <c:pt idx="2191">
                  <c:v>-1.8741633199464484E-2</c:v>
                </c:pt>
                <c:pt idx="2192">
                  <c:v>-2.0080321285140493E-2</c:v>
                </c:pt>
                <c:pt idx="2193">
                  <c:v>-2.0080321285140493E-2</c:v>
                </c:pt>
                <c:pt idx="2194">
                  <c:v>-2.141900937081662E-2</c:v>
                </c:pt>
                <c:pt idx="2195">
                  <c:v>-2.141900937081662E-2</c:v>
                </c:pt>
                <c:pt idx="2196">
                  <c:v>-2.2757697456492629E-2</c:v>
                </c:pt>
                <c:pt idx="2197">
                  <c:v>-2.2757697456492629E-2</c:v>
                </c:pt>
                <c:pt idx="2198">
                  <c:v>-2.2757697456492629E-2</c:v>
                </c:pt>
                <c:pt idx="2199">
                  <c:v>-2.4096385542168638E-2</c:v>
                </c:pt>
                <c:pt idx="2200">
                  <c:v>-2.4096385542168638E-2</c:v>
                </c:pt>
                <c:pt idx="2201">
                  <c:v>-2.4096385542168638E-2</c:v>
                </c:pt>
                <c:pt idx="2202">
                  <c:v>-2.4096385542168638E-2</c:v>
                </c:pt>
                <c:pt idx="2203">
                  <c:v>-2.5435073627844647E-2</c:v>
                </c:pt>
                <c:pt idx="2204">
                  <c:v>-2.5435073627844647E-2</c:v>
                </c:pt>
                <c:pt idx="2205">
                  <c:v>-2.5435073627844647E-2</c:v>
                </c:pt>
                <c:pt idx="2206">
                  <c:v>-2.6773761713520774E-2</c:v>
                </c:pt>
                <c:pt idx="2207">
                  <c:v>-2.6773761713520774E-2</c:v>
                </c:pt>
                <c:pt idx="2208">
                  <c:v>-2.6773761713520774E-2</c:v>
                </c:pt>
                <c:pt idx="2209">
                  <c:v>-2.8112449799196783E-2</c:v>
                </c:pt>
                <c:pt idx="2210">
                  <c:v>-2.8112449799196783E-2</c:v>
                </c:pt>
                <c:pt idx="2211">
                  <c:v>-2.8112449799196783E-2</c:v>
                </c:pt>
                <c:pt idx="2212">
                  <c:v>-2.8112449799196783E-2</c:v>
                </c:pt>
                <c:pt idx="2213">
                  <c:v>-2.9451137884872792E-2</c:v>
                </c:pt>
                <c:pt idx="2214">
                  <c:v>-2.9451137884872792E-2</c:v>
                </c:pt>
                <c:pt idx="2215">
                  <c:v>-2.9451137884872792E-2</c:v>
                </c:pt>
                <c:pt idx="2216">
                  <c:v>-3.0789825970548801E-2</c:v>
                </c:pt>
                <c:pt idx="2217">
                  <c:v>-3.0789825970548801E-2</c:v>
                </c:pt>
                <c:pt idx="2218">
                  <c:v>-3.0789825970548801E-2</c:v>
                </c:pt>
                <c:pt idx="2219">
                  <c:v>-3.2128514056224813E-2</c:v>
                </c:pt>
                <c:pt idx="2220">
                  <c:v>-3.2128514056224813E-2</c:v>
                </c:pt>
                <c:pt idx="2221">
                  <c:v>-3.2128514056224813E-2</c:v>
                </c:pt>
                <c:pt idx="2222">
                  <c:v>-3.2128514056224813E-2</c:v>
                </c:pt>
                <c:pt idx="2223">
                  <c:v>-3.0789825970548801E-2</c:v>
                </c:pt>
                <c:pt idx="2224">
                  <c:v>-3.2128514056224813E-2</c:v>
                </c:pt>
                <c:pt idx="2225">
                  <c:v>-3.2128514056224813E-2</c:v>
                </c:pt>
                <c:pt idx="2226">
                  <c:v>-3.2128514056224813E-2</c:v>
                </c:pt>
                <c:pt idx="2227">
                  <c:v>-3.3467202141900937E-2</c:v>
                </c:pt>
                <c:pt idx="2228">
                  <c:v>-3.3467202141900937E-2</c:v>
                </c:pt>
                <c:pt idx="2229">
                  <c:v>-3.3467202141900937E-2</c:v>
                </c:pt>
                <c:pt idx="2230">
                  <c:v>-3.4805890227576949E-2</c:v>
                </c:pt>
                <c:pt idx="2231">
                  <c:v>-3.4805890227576949E-2</c:v>
                </c:pt>
                <c:pt idx="2232">
                  <c:v>-3.4805890227576949E-2</c:v>
                </c:pt>
                <c:pt idx="2233">
                  <c:v>-3.4805890227576949E-2</c:v>
                </c:pt>
                <c:pt idx="2234">
                  <c:v>-3.6144578313252955E-2</c:v>
                </c:pt>
                <c:pt idx="2235">
                  <c:v>-3.6144578313252955E-2</c:v>
                </c:pt>
                <c:pt idx="2236">
                  <c:v>-3.6144578313252955E-2</c:v>
                </c:pt>
                <c:pt idx="2237">
                  <c:v>-3.6144578313252955E-2</c:v>
                </c:pt>
                <c:pt idx="2238">
                  <c:v>-3.7483266398928967E-2</c:v>
                </c:pt>
                <c:pt idx="2239">
                  <c:v>-3.7483266398928967E-2</c:v>
                </c:pt>
                <c:pt idx="2240">
                  <c:v>-3.7483266398928967E-2</c:v>
                </c:pt>
                <c:pt idx="2241">
                  <c:v>-3.8821954484605091E-2</c:v>
                </c:pt>
                <c:pt idx="2242">
                  <c:v>-3.8821954484605091E-2</c:v>
                </c:pt>
                <c:pt idx="2243">
                  <c:v>-3.8821954484605091E-2</c:v>
                </c:pt>
                <c:pt idx="2244">
                  <c:v>-4.0160642570281103E-2</c:v>
                </c:pt>
                <c:pt idx="2245">
                  <c:v>-3.8821954484605091E-2</c:v>
                </c:pt>
                <c:pt idx="2246">
                  <c:v>-3.8821954484605091E-2</c:v>
                </c:pt>
                <c:pt idx="2247">
                  <c:v>-4.1499330655957109E-2</c:v>
                </c:pt>
                <c:pt idx="2248">
                  <c:v>-4.1499330655957109E-2</c:v>
                </c:pt>
                <c:pt idx="2249">
                  <c:v>-4.1499330655957109E-2</c:v>
                </c:pt>
                <c:pt idx="2250">
                  <c:v>-4.1499330655957109E-2</c:v>
                </c:pt>
                <c:pt idx="2251">
                  <c:v>-4.1499330655957109E-2</c:v>
                </c:pt>
                <c:pt idx="2252">
                  <c:v>-4.1499330655957109E-2</c:v>
                </c:pt>
                <c:pt idx="2253">
                  <c:v>-4.2838018741633122E-2</c:v>
                </c:pt>
                <c:pt idx="2254">
                  <c:v>-4.2838018741633122E-2</c:v>
                </c:pt>
                <c:pt idx="2255">
                  <c:v>-4.2838018741633122E-2</c:v>
                </c:pt>
                <c:pt idx="2256">
                  <c:v>-4.4176706827309245E-2</c:v>
                </c:pt>
                <c:pt idx="2257">
                  <c:v>-4.4176706827309245E-2</c:v>
                </c:pt>
                <c:pt idx="2258">
                  <c:v>-4.4176706827309245E-2</c:v>
                </c:pt>
                <c:pt idx="2259">
                  <c:v>-4.4176706827309245E-2</c:v>
                </c:pt>
                <c:pt idx="2260">
                  <c:v>-4.4176706827309245E-2</c:v>
                </c:pt>
                <c:pt idx="2261">
                  <c:v>-4.4176706827309245E-2</c:v>
                </c:pt>
                <c:pt idx="2262">
                  <c:v>-4.4176706827309245E-2</c:v>
                </c:pt>
                <c:pt idx="2263">
                  <c:v>-4.4176706827309245E-2</c:v>
                </c:pt>
                <c:pt idx="2264">
                  <c:v>-4.5515394912985258E-2</c:v>
                </c:pt>
                <c:pt idx="2265">
                  <c:v>-4.5515394912985258E-2</c:v>
                </c:pt>
                <c:pt idx="2266">
                  <c:v>-4.5515394912985258E-2</c:v>
                </c:pt>
                <c:pt idx="2267">
                  <c:v>-4.5515394912985258E-2</c:v>
                </c:pt>
                <c:pt idx="2268">
                  <c:v>-4.6854082998661263E-2</c:v>
                </c:pt>
                <c:pt idx="2269">
                  <c:v>-4.6854082998661263E-2</c:v>
                </c:pt>
                <c:pt idx="2270">
                  <c:v>-4.6854082998661263E-2</c:v>
                </c:pt>
                <c:pt idx="2271">
                  <c:v>-4.6854082998661263E-2</c:v>
                </c:pt>
                <c:pt idx="2272">
                  <c:v>-4.8192771084337276E-2</c:v>
                </c:pt>
                <c:pt idx="2273">
                  <c:v>-4.8192771084337276E-2</c:v>
                </c:pt>
                <c:pt idx="2274">
                  <c:v>-4.8192771084337276E-2</c:v>
                </c:pt>
                <c:pt idx="2275">
                  <c:v>-4.9531459170013406E-2</c:v>
                </c:pt>
                <c:pt idx="2276">
                  <c:v>-4.9531459170013406E-2</c:v>
                </c:pt>
                <c:pt idx="2277">
                  <c:v>-4.9531459170013406E-2</c:v>
                </c:pt>
                <c:pt idx="2278">
                  <c:v>-4.9531459170013406E-2</c:v>
                </c:pt>
                <c:pt idx="2279">
                  <c:v>-5.0870147255689412E-2</c:v>
                </c:pt>
                <c:pt idx="2280">
                  <c:v>-5.0870147255689412E-2</c:v>
                </c:pt>
                <c:pt idx="2281">
                  <c:v>-5.0870147255689412E-2</c:v>
                </c:pt>
                <c:pt idx="2282">
                  <c:v>-5.0870147255689412E-2</c:v>
                </c:pt>
                <c:pt idx="2283">
                  <c:v>-5.0870147255689412E-2</c:v>
                </c:pt>
                <c:pt idx="2284">
                  <c:v>-5.2208835341365424E-2</c:v>
                </c:pt>
                <c:pt idx="2285">
                  <c:v>-5.2208835341365424E-2</c:v>
                </c:pt>
                <c:pt idx="2286">
                  <c:v>-5.2208835341365424E-2</c:v>
                </c:pt>
                <c:pt idx="2287">
                  <c:v>-5.354752342704143E-2</c:v>
                </c:pt>
                <c:pt idx="2288">
                  <c:v>-5.354752342704143E-2</c:v>
                </c:pt>
                <c:pt idx="2289">
                  <c:v>-5.354752342704143E-2</c:v>
                </c:pt>
                <c:pt idx="2290">
                  <c:v>-5.488621151271756E-2</c:v>
                </c:pt>
                <c:pt idx="2291">
                  <c:v>-5.488621151271756E-2</c:v>
                </c:pt>
                <c:pt idx="2292">
                  <c:v>-5.488621151271756E-2</c:v>
                </c:pt>
                <c:pt idx="2293">
                  <c:v>-5.488621151271756E-2</c:v>
                </c:pt>
                <c:pt idx="2294">
                  <c:v>-5.6224899598393566E-2</c:v>
                </c:pt>
                <c:pt idx="2295">
                  <c:v>-5.6224899598393566E-2</c:v>
                </c:pt>
                <c:pt idx="2296">
                  <c:v>-5.6224899598393566E-2</c:v>
                </c:pt>
                <c:pt idx="2297">
                  <c:v>-5.6224899598393566E-2</c:v>
                </c:pt>
                <c:pt idx="2298">
                  <c:v>-5.6224899598393566E-2</c:v>
                </c:pt>
                <c:pt idx="2299">
                  <c:v>-5.7563587684069578E-2</c:v>
                </c:pt>
                <c:pt idx="2300">
                  <c:v>-5.7563587684069578E-2</c:v>
                </c:pt>
                <c:pt idx="2301">
                  <c:v>-5.7563587684069578E-2</c:v>
                </c:pt>
                <c:pt idx="2302">
                  <c:v>-5.8902275769745584E-2</c:v>
                </c:pt>
                <c:pt idx="2303">
                  <c:v>-5.8902275769745584E-2</c:v>
                </c:pt>
                <c:pt idx="2304">
                  <c:v>-5.8902275769745584E-2</c:v>
                </c:pt>
                <c:pt idx="2305">
                  <c:v>-6.0240963855421714E-2</c:v>
                </c:pt>
                <c:pt idx="2306">
                  <c:v>-6.0240963855421714E-2</c:v>
                </c:pt>
                <c:pt idx="2307">
                  <c:v>-6.0240963855421714E-2</c:v>
                </c:pt>
                <c:pt idx="2308">
                  <c:v>-6.0240963855421714E-2</c:v>
                </c:pt>
                <c:pt idx="2309">
                  <c:v>-6.157965194109772E-2</c:v>
                </c:pt>
                <c:pt idx="2310">
                  <c:v>-6.157965194109772E-2</c:v>
                </c:pt>
                <c:pt idx="2311">
                  <c:v>-6.157965194109772E-2</c:v>
                </c:pt>
                <c:pt idx="2312">
                  <c:v>-6.157965194109772E-2</c:v>
                </c:pt>
                <c:pt idx="2313">
                  <c:v>-6.157965194109772E-2</c:v>
                </c:pt>
                <c:pt idx="2314">
                  <c:v>-6.2918340026773725E-2</c:v>
                </c:pt>
                <c:pt idx="2315">
                  <c:v>-6.2918340026773725E-2</c:v>
                </c:pt>
                <c:pt idx="2316">
                  <c:v>-6.2918340026773725E-2</c:v>
                </c:pt>
                <c:pt idx="2317">
                  <c:v>-6.4257028112449738E-2</c:v>
                </c:pt>
                <c:pt idx="2318">
                  <c:v>-6.4257028112449738E-2</c:v>
                </c:pt>
                <c:pt idx="2319">
                  <c:v>-2.0080321285140493E-2</c:v>
                </c:pt>
                <c:pt idx="2320">
                  <c:v>-2.0080321285140493E-2</c:v>
                </c:pt>
                <c:pt idx="2321">
                  <c:v>-2.0080321285140493E-2</c:v>
                </c:pt>
                <c:pt idx="2322">
                  <c:v>-2.0080321285140493E-2</c:v>
                </c:pt>
                <c:pt idx="2323">
                  <c:v>-2.0080321285140493E-2</c:v>
                </c:pt>
                <c:pt idx="2324">
                  <c:v>-2.141900937081662E-2</c:v>
                </c:pt>
                <c:pt idx="2325">
                  <c:v>-2.141900937081662E-2</c:v>
                </c:pt>
                <c:pt idx="2326">
                  <c:v>-2.141900937081662E-2</c:v>
                </c:pt>
                <c:pt idx="2327">
                  <c:v>-2.141900937081662E-2</c:v>
                </c:pt>
                <c:pt idx="2328">
                  <c:v>-2.141900937081662E-2</c:v>
                </c:pt>
                <c:pt idx="2329">
                  <c:v>-2.2757697456492629E-2</c:v>
                </c:pt>
                <c:pt idx="2330">
                  <c:v>-2.2757697456492629E-2</c:v>
                </c:pt>
                <c:pt idx="2331">
                  <c:v>-2.2757697456492629E-2</c:v>
                </c:pt>
                <c:pt idx="2332">
                  <c:v>-2.2757697456492629E-2</c:v>
                </c:pt>
                <c:pt idx="2333">
                  <c:v>-2.2757697456492629E-2</c:v>
                </c:pt>
                <c:pt idx="2334">
                  <c:v>-2.4096385542168638E-2</c:v>
                </c:pt>
                <c:pt idx="2335">
                  <c:v>-2.4096385542168638E-2</c:v>
                </c:pt>
                <c:pt idx="2336">
                  <c:v>-2.4096385542168638E-2</c:v>
                </c:pt>
                <c:pt idx="2337">
                  <c:v>-2.5435073627844647E-2</c:v>
                </c:pt>
                <c:pt idx="2338">
                  <c:v>-2.5435073627844647E-2</c:v>
                </c:pt>
                <c:pt idx="2339">
                  <c:v>-2.5435073627844647E-2</c:v>
                </c:pt>
                <c:pt idx="2340">
                  <c:v>-2.5435073627844647E-2</c:v>
                </c:pt>
                <c:pt idx="2341">
                  <c:v>-2.5435073627844647E-2</c:v>
                </c:pt>
                <c:pt idx="2342">
                  <c:v>-2.5435073627844647E-2</c:v>
                </c:pt>
                <c:pt idx="2343">
                  <c:v>-2.6773761713520774E-2</c:v>
                </c:pt>
                <c:pt idx="2344">
                  <c:v>-2.6773761713520774E-2</c:v>
                </c:pt>
                <c:pt idx="2345">
                  <c:v>-2.6773761713520774E-2</c:v>
                </c:pt>
                <c:pt idx="2346">
                  <c:v>-2.6773761713520774E-2</c:v>
                </c:pt>
                <c:pt idx="2347">
                  <c:v>-2.8112449799196783E-2</c:v>
                </c:pt>
                <c:pt idx="2348">
                  <c:v>-2.8112449799196783E-2</c:v>
                </c:pt>
                <c:pt idx="2349">
                  <c:v>-2.8112449799196783E-2</c:v>
                </c:pt>
                <c:pt idx="2350">
                  <c:v>-2.8112449799196783E-2</c:v>
                </c:pt>
                <c:pt idx="2351">
                  <c:v>-2.9451137884872792E-2</c:v>
                </c:pt>
                <c:pt idx="2352">
                  <c:v>-2.9451137884872792E-2</c:v>
                </c:pt>
                <c:pt idx="2353">
                  <c:v>-2.9451137884872792E-2</c:v>
                </c:pt>
                <c:pt idx="2354">
                  <c:v>-3.0789825970548801E-2</c:v>
                </c:pt>
                <c:pt idx="2355">
                  <c:v>-3.0789825970548801E-2</c:v>
                </c:pt>
                <c:pt idx="2356">
                  <c:v>-3.0789825970548801E-2</c:v>
                </c:pt>
                <c:pt idx="2357">
                  <c:v>-3.0789825970548801E-2</c:v>
                </c:pt>
                <c:pt idx="2358">
                  <c:v>-3.0789825970548801E-2</c:v>
                </c:pt>
                <c:pt idx="2359">
                  <c:v>-3.2128514056224813E-2</c:v>
                </c:pt>
                <c:pt idx="2360">
                  <c:v>-3.2128514056224813E-2</c:v>
                </c:pt>
                <c:pt idx="2361">
                  <c:v>-3.2128514056224813E-2</c:v>
                </c:pt>
                <c:pt idx="2362">
                  <c:v>-3.2128514056224813E-2</c:v>
                </c:pt>
                <c:pt idx="2363">
                  <c:v>-3.2128514056224813E-2</c:v>
                </c:pt>
                <c:pt idx="2364">
                  <c:v>-3.3467202141900937E-2</c:v>
                </c:pt>
                <c:pt idx="2365">
                  <c:v>-3.3467202141900937E-2</c:v>
                </c:pt>
                <c:pt idx="2366">
                  <c:v>-3.3467202141900937E-2</c:v>
                </c:pt>
                <c:pt idx="2367">
                  <c:v>-3.3467202141900937E-2</c:v>
                </c:pt>
                <c:pt idx="2368">
                  <c:v>-3.4805890227576949E-2</c:v>
                </c:pt>
                <c:pt idx="2369">
                  <c:v>-3.4805890227576949E-2</c:v>
                </c:pt>
                <c:pt idx="2370">
                  <c:v>-3.4805890227576949E-2</c:v>
                </c:pt>
                <c:pt idx="2371">
                  <c:v>-3.4805890227576949E-2</c:v>
                </c:pt>
                <c:pt idx="2372">
                  <c:v>-3.6144578313252955E-2</c:v>
                </c:pt>
                <c:pt idx="2373">
                  <c:v>-3.6144578313252955E-2</c:v>
                </c:pt>
                <c:pt idx="2374">
                  <c:v>-3.6144578313252955E-2</c:v>
                </c:pt>
                <c:pt idx="2375">
                  <c:v>-3.6144578313252955E-2</c:v>
                </c:pt>
                <c:pt idx="2376">
                  <c:v>-3.7483266398928967E-2</c:v>
                </c:pt>
                <c:pt idx="2377">
                  <c:v>-3.7483266398928967E-2</c:v>
                </c:pt>
                <c:pt idx="2378">
                  <c:v>-3.7483266398928967E-2</c:v>
                </c:pt>
                <c:pt idx="2379">
                  <c:v>-3.8821954484605091E-2</c:v>
                </c:pt>
                <c:pt idx="2380">
                  <c:v>-3.8821954484605091E-2</c:v>
                </c:pt>
                <c:pt idx="2381">
                  <c:v>-3.8821954484605091E-2</c:v>
                </c:pt>
                <c:pt idx="2382">
                  <c:v>-3.8821954484605091E-2</c:v>
                </c:pt>
                <c:pt idx="2383">
                  <c:v>-3.8821954484605091E-2</c:v>
                </c:pt>
                <c:pt idx="2384">
                  <c:v>-3.4805890227576949E-2</c:v>
                </c:pt>
                <c:pt idx="2385">
                  <c:v>-3.4805890227576949E-2</c:v>
                </c:pt>
                <c:pt idx="2386">
                  <c:v>-3.6144578313252955E-2</c:v>
                </c:pt>
                <c:pt idx="2387">
                  <c:v>-3.6144578313252955E-2</c:v>
                </c:pt>
                <c:pt idx="2388">
                  <c:v>-3.6144578313252955E-2</c:v>
                </c:pt>
                <c:pt idx="2389">
                  <c:v>-3.6144578313252955E-2</c:v>
                </c:pt>
                <c:pt idx="2390">
                  <c:v>-3.7483266398928967E-2</c:v>
                </c:pt>
                <c:pt idx="2391">
                  <c:v>-3.7483266398928967E-2</c:v>
                </c:pt>
                <c:pt idx="2392">
                  <c:v>-3.7483266398928967E-2</c:v>
                </c:pt>
                <c:pt idx="2393">
                  <c:v>-3.7483266398928967E-2</c:v>
                </c:pt>
                <c:pt idx="2394">
                  <c:v>-3.8821954484605091E-2</c:v>
                </c:pt>
                <c:pt idx="2395">
                  <c:v>-3.8821954484605091E-2</c:v>
                </c:pt>
                <c:pt idx="2396">
                  <c:v>-3.8821954484605091E-2</c:v>
                </c:pt>
                <c:pt idx="2397">
                  <c:v>-3.8821954484605091E-2</c:v>
                </c:pt>
                <c:pt idx="2398">
                  <c:v>-3.8821954484605091E-2</c:v>
                </c:pt>
                <c:pt idx="2399">
                  <c:v>-4.0160642570281103E-2</c:v>
                </c:pt>
                <c:pt idx="2400">
                  <c:v>-4.0160642570281103E-2</c:v>
                </c:pt>
                <c:pt idx="2401">
                  <c:v>-4.0160642570281103E-2</c:v>
                </c:pt>
                <c:pt idx="2402">
                  <c:v>-4.0160642570281103E-2</c:v>
                </c:pt>
                <c:pt idx="2403">
                  <c:v>-4.0160642570281103E-2</c:v>
                </c:pt>
                <c:pt idx="2404">
                  <c:v>-4.1499330655957109E-2</c:v>
                </c:pt>
                <c:pt idx="2405">
                  <c:v>-4.1499330655957109E-2</c:v>
                </c:pt>
                <c:pt idx="2406">
                  <c:v>-4.1499330655957109E-2</c:v>
                </c:pt>
                <c:pt idx="2407">
                  <c:v>-4.1499330655957109E-2</c:v>
                </c:pt>
                <c:pt idx="2408">
                  <c:v>-4.2838018741633122E-2</c:v>
                </c:pt>
                <c:pt idx="2409">
                  <c:v>-4.2838018741633122E-2</c:v>
                </c:pt>
                <c:pt idx="2410">
                  <c:v>-4.2838018741633122E-2</c:v>
                </c:pt>
                <c:pt idx="2411">
                  <c:v>-4.2838018741633122E-2</c:v>
                </c:pt>
                <c:pt idx="2412">
                  <c:v>-4.4176706827309245E-2</c:v>
                </c:pt>
                <c:pt idx="2413">
                  <c:v>-4.4176706827309245E-2</c:v>
                </c:pt>
                <c:pt idx="2414">
                  <c:v>-4.4176706827309245E-2</c:v>
                </c:pt>
                <c:pt idx="2415">
                  <c:v>-4.4176706827309245E-2</c:v>
                </c:pt>
                <c:pt idx="2416">
                  <c:v>-4.5515394912985258E-2</c:v>
                </c:pt>
                <c:pt idx="2417">
                  <c:v>-4.5515394912985258E-2</c:v>
                </c:pt>
                <c:pt idx="2418">
                  <c:v>-4.5515394912985258E-2</c:v>
                </c:pt>
                <c:pt idx="2419">
                  <c:v>-4.5515394912985258E-2</c:v>
                </c:pt>
                <c:pt idx="2420">
                  <c:v>-4.6854082998661263E-2</c:v>
                </c:pt>
                <c:pt idx="2421">
                  <c:v>-4.6854082998661263E-2</c:v>
                </c:pt>
                <c:pt idx="2422">
                  <c:v>-4.6854082998661263E-2</c:v>
                </c:pt>
                <c:pt idx="2423">
                  <c:v>-4.6854082998661263E-2</c:v>
                </c:pt>
                <c:pt idx="2424">
                  <c:v>-4.6854082998661263E-2</c:v>
                </c:pt>
                <c:pt idx="2425">
                  <c:v>-4.8192771084337276E-2</c:v>
                </c:pt>
                <c:pt idx="2426">
                  <c:v>-4.8192771084337276E-2</c:v>
                </c:pt>
                <c:pt idx="2427">
                  <c:v>-4.8192771084337276E-2</c:v>
                </c:pt>
                <c:pt idx="2428">
                  <c:v>-4.8192771084337276E-2</c:v>
                </c:pt>
                <c:pt idx="2429">
                  <c:v>-4.9531459170013406E-2</c:v>
                </c:pt>
                <c:pt idx="2430">
                  <c:v>-4.9531459170013406E-2</c:v>
                </c:pt>
                <c:pt idx="2431">
                  <c:v>-4.9531459170013406E-2</c:v>
                </c:pt>
                <c:pt idx="2432">
                  <c:v>-4.9531459170013406E-2</c:v>
                </c:pt>
                <c:pt idx="2433">
                  <c:v>-4.9531459170013406E-2</c:v>
                </c:pt>
                <c:pt idx="2434">
                  <c:v>-5.0870147255689412E-2</c:v>
                </c:pt>
                <c:pt idx="2435">
                  <c:v>-5.0870147255689412E-2</c:v>
                </c:pt>
                <c:pt idx="2436">
                  <c:v>-5.0870147255689412E-2</c:v>
                </c:pt>
                <c:pt idx="2437">
                  <c:v>-5.0870147255689412E-2</c:v>
                </c:pt>
                <c:pt idx="2438">
                  <c:v>-5.0870147255689412E-2</c:v>
                </c:pt>
                <c:pt idx="2439">
                  <c:v>-5.2208835341365424E-2</c:v>
                </c:pt>
                <c:pt idx="2440">
                  <c:v>-5.2208835341365424E-2</c:v>
                </c:pt>
                <c:pt idx="2441">
                  <c:v>-4.4176706827309245E-2</c:v>
                </c:pt>
                <c:pt idx="2442">
                  <c:v>-4.4176706827309245E-2</c:v>
                </c:pt>
                <c:pt idx="2443">
                  <c:v>-4.4176706827309245E-2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-1.3422818791946022E-3</c:v>
                </c:pt>
                <c:pt idx="2457">
                  <c:v>0</c:v>
                </c:pt>
                <c:pt idx="2458">
                  <c:v>0</c:v>
                </c:pt>
                <c:pt idx="2459">
                  <c:v>-1.3422818791946022E-3</c:v>
                </c:pt>
                <c:pt idx="2460">
                  <c:v>-1.3422818791946022E-3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-4.1493775933610297E-3</c:v>
                </c:pt>
                <c:pt idx="2515">
                  <c:v>-4.1493775933610297E-3</c:v>
                </c:pt>
                <c:pt idx="2516">
                  <c:v>-4.1493775933610297E-3</c:v>
                </c:pt>
                <c:pt idx="2517">
                  <c:v>-4.1493775933610297E-3</c:v>
                </c:pt>
                <c:pt idx="2518">
                  <c:v>-5.5325034578146658E-3</c:v>
                </c:pt>
                <c:pt idx="2519">
                  <c:v>-5.5325034578146658E-3</c:v>
                </c:pt>
                <c:pt idx="2520">
                  <c:v>-5.5325034578146658E-3</c:v>
                </c:pt>
                <c:pt idx="2521">
                  <c:v>-6.9156293222684241E-3</c:v>
                </c:pt>
                <c:pt idx="2522">
                  <c:v>-6.9156293222684241E-3</c:v>
                </c:pt>
                <c:pt idx="2523">
                  <c:v>-6.9156293222684241E-3</c:v>
                </c:pt>
                <c:pt idx="2524">
                  <c:v>-6.9156293222684241E-3</c:v>
                </c:pt>
                <c:pt idx="2525">
                  <c:v>-9.6818810511756954E-3</c:v>
                </c:pt>
                <c:pt idx="2526">
                  <c:v>-9.6818810511756954E-3</c:v>
                </c:pt>
                <c:pt idx="2527">
                  <c:v>-1.1065006915629332E-2</c:v>
                </c:pt>
                <c:pt idx="2528">
                  <c:v>-1.1065006915629332E-2</c:v>
                </c:pt>
                <c:pt idx="2529">
                  <c:v>-1.1065006915629332E-2</c:v>
                </c:pt>
                <c:pt idx="2530">
                  <c:v>-5.5325034578146658E-3</c:v>
                </c:pt>
                <c:pt idx="2531">
                  <c:v>-6.9156293222684241E-3</c:v>
                </c:pt>
                <c:pt idx="2532">
                  <c:v>-6.9156293222684241E-3</c:v>
                </c:pt>
                <c:pt idx="2533">
                  <c:v>-6.9156293222684241E-3</c:v>
                </c:pt>
                <c:pt idx="2534">
                  <c:v>-8.2987551867220594E-3</c:v>
                </c:pt>
                <c:pt idx="2535">
                  <c:v>-8.2987551867220594E-3</c:v>
                </c:pt>
                <c:pt idx="2536">
                  <c:v>-8.2987551867220594E-3</c:v>
                </c:pt>
                <c:pt idx="2537">
                  <c:v>-8.2987551867220594E-3</c:v>
                </c:pt>
                <c:pt idx="2538">
                  <c:v>-8.2987551867220594E-3</c:v>
                </c:pt>
                <c:pt idx="2539">
                  <c:v>-9.6818810511756954E-3</c:v>
                </c:pt>
                <c:pt idx="2540">
                  <c:v>-9.6818810511756954E-3</c:v>
                </c:pt>
                <c:pt idx="2541">
                  <c:v>-1.1065006915629332E-2</c:v>
                </c:pt>
                <c:pt idx="2542">
                  <c:v>-1.1065006915629332E-2</c:v>
                </c:pt>
                <c:pt idx="2543">
                  <c:v>-1.1065006915629332E-2</c:v>
                </c:pt>
                <c:pt idx="2544">
                  <c:v>-1.2448132780083091E-2</c:v>
                </c:pt>
                <c:pt idx="2545">
                  <c:v>-1.2448132780083091E-2</c:v>
                </c:pt>
                <c:pt idx="2546">
                  <c:v>-1.3831258644536725E-2</c:v>
                </c:pt>
                <c:pt idx="2547">
                  <c:v>-1.5214384508990361E-2</c:v>
                </c:pt>
                <c:pt idx="2548">
                  <c:v>-1.3831258644536725E-2</c:v>
                </c:pt>
                <c:pt idx="2549">
                  <c:v>-1.3831258644536725E-2</c:v>
                </c:pt>
                <c:pt idx="2550">
                  <c:v>-1.3831258644536725E-2</c:v>
                </c:pt>
                <c:pt idx="2551">
                  <c:v>-1.5214384508990361E-2</c:v>
                </c:pt>
                <c:pt idx="2552">
                  <c:v>-1.3831258644536725E-2</c:v>
                </c:pt>
                <c:pt idx="2553">
                  <c:v>-1.3831258644536725E-2</c:v>
                </c:pt>
                <c:pt idx="2554">
                  <c:v>-1.5214384508990361E-2</c:v>
                </c:pt>
                <c:pt idx="2555">
                  <c:v>-1.5214384508990361E-2</c:v>
                </c:pt>
                <c:pt idx="2556">
                  <c:v>-1.5214384508990361E-2</c:v>
                </c:pt>
                <c:pt idx="2557">
                  <c:v>-1.5214384508990361E-2</c:v>
                </c:pt>
                <c:pt idx="2558">
                  <c:v>-1.5214384508990361E-2</c:v>
                </c:pt>
                <c:pt idx="2559">
                  <c:v>-1.6597510373443997E-2</c:v>
                </c:pt>
                <c:pt idx="2560">
                  <c:v>-1.6597510373443997E-2</c:v>
                </c:pt>
                <c:pt idx="2561">
                  <c:v>-1.6597510373443997E-2</c:v>
                </c:pt>
                <c:pt idx="2562">
                  <c:v>-1.7980636237897755E-2</c:v>
                </c:pt>
                <c:pt idx="2563">
                  <c:v>-1.7980636237897755E-2</c:v>
                </c:pt>
                <c:pt idx="2564">
                  <c:v>-1.7980636237897755E-2</c:v>
                </c:pt>
                <c:pt idx="2565">
                  <c:v>-1.7980636237897755E-2</c:v>
                </c:pt>
                <c:pt idx="2566">
                  <c:v>-1.9363762102351391E-2</c:v>
                </c:pt>
                <c:pt idx="2567">
                  <c:v>-1.9363762102351391E-2</c:v>
                </c:pt>
                <c:pt idx="2568">
                  <c:v>-1.9363762102351391E-2</c:v>
                </c:pt>
                <c:pt idx="2569">
                  <c:v>-1.9363762102351391E-2</c:v>
                </c:pt>
                <c:pt idx="2570">
                  <c:v>-2.0746887966805027E-2</c:v>
                </c:pt>
                <c:pt idx="2571">
                  <c:v>-2.0746887966805027E-2</c:v>
                </c:pt>
                <c:pt idx="2572">
                  <c:v>-2.0746887966805027E-2</c:v>
                </c:pt>
                <c:pt idx="2573">
                  <c:v>-2.0746887966805027E-2</c:v>
                </c:pt>
                <c:pt idx="2574">
                  <c:v>-2.2130013831258663E-2</c:v>
                </c:pt>
                <c:pt idx="2575">
                  <c:v>-2.2130013831258663E-2</c:v>
                </c:pt>
                <c:pt idx="2576">
                  <c:v>-2.2130013831258663E-2</c:v>
                </c:pt>
                <c:pt idx="2577">
                  <c:v>-2.2130013831258663E-2</c:v>
                </c:pt>
                <c:pt idx="2578">
                  <c:v>-2.2130013831258663E-2</c:v>
                </c:pt>
                <c:pt idx="2579">
                  <c:v>-2.7662517289073945E-3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-1.3908205841447392E-3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-1.4367816091953717E-3</c:v>
                </c:pt>
                <c:pt idx="2670">
                  <c:v>-1.4367816091953717E-3</c:v>
                </c:pt>
                <c:pt idx="2671">
                  <c:v>-1.4367816091953717E-3</c:v>
                </c:pt>
                <c:pt idx="2672">
                  <c:v>-1.4367816091953717E-3</c:v>
                </c:pt>
                <c:pt idx="2673">
                  <c:v>-1.4367816091953717E-3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-1.4513788098693451E-3</c:v>
                </c:pt>
                <c:pt idx="2704">
                  <c:v>-1.4513788098693451E-3</c:v>
                </c:pt>
                <c:pt idx="2705">
                  <c:v>-1.4513788098693451E-3</c:v>
                </c:pt>
                <c:pt idx="2706">
                  <c:v>-1.4513788098693451E-3</c:v>
                </c:pt>
                <c:pt idx="2707">
                  <c:v>-1.4513788098693451E-3</c:v>
                </c:pt>
                <c:pt idx="2708">
                  <c:v>-2.9027576197386902E-3</c:v>
                </c:pt>
                <c:pt idx="2709">
                  <c:v>-1.0159651669085544E-2</c:v>
                </c:pt>
                <c:pt idx="2710">
                  <c:v>-1.0159651669085544E-2</c:v>
                </c:pt>
                <c:pt idx="2711">
                  <c:v>-1.0159651669085544E-2</c:v>
                </c:pt>
                <c:pt idx="2712">
                  <c:v>-1.0159651669085544E-2</c:v>
                </c:pt>
                <c:pt idx="2713">
                  <c:v>-5.8055152394775088E-3</c:v>
                </c:pt>
                <c:pt idx="2714">
                  <c:v>-5.8055152394775088E-3</c:v>
                </c:pt>
                <c:pt idx="2715">
                  <c:v>-5.8055152394775088E-3</c:v>
                </c:pt>
                <c:pt idx="2716">
                  <c:v>-2.9027576197386902E-3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-1.4771048744460543E-3</c:v>
                </c:pt>
                <c:pt idx="2782">
                  <c:v>-1.4771048744460543E-3</c:v>
                </c:pt>
                <c:pt idx="2783">
                  <c:v>-1.4771048744460543E-3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-1.48148148148145E-3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-1.5873015873015535E-3</c:v>
                </c:pt>
                <c:pt idx="2933">
                  <c:v>-1.5873015873015535E-3</c:v>
                </c:pt>
                <c:pt idx="2934">
                  <c:v>-1.5873015873015535E-3</c:v>
                </c:pt>
                <c:pt idx="2935">
                  <c:v>-1.5873015873015535E-3</c:v>
                </c:pt>
                <c:pt idx="2936">
                  <c:v>-3.1746031746031069E-3</c:v>
                </c:pt>
                <c:pt idx="2937">
                  <c:v>-3.1746031746031069E-3</c:v>
                </c:pt>
                <c:pt idx="2938">
                  <c:v>-3.1746031746031069E-3</c:v>
                </c:pt>
                <c:pt idx="2939">
                  <c:v>-3.1746031746031069E-3</c:v>
                </c:pt>
                <c:pt idx="2940">
                  <c:v>-3.1746031746031069E-3</c:v>
                </c:pt>
                <c:pt idx="2941">
                  <c:v>-4.7619047619048014E-3</c:v>
                </c:pt>
                <c:pt idx="2942">
                  <c:v>-4.7619047619048014E-3</c:v>
                </c:pt>
                <c:pt idx="2943">
                  <c:v>-4.7619047619048014E-3</c:v>
                </c:pt>
                <c:pt idx="2944">
                  <c:v>-4.7619047619048014E-3</c:v>
                </c:pt>
                <c:pt idx="2945">
                  <c:v>-4.7619047619048014E-3</c:v>
                </c:pt>
                <c:pt idx="2946">
                  <c:v>-6.3492063492063553E-3</c:v>
                </c:pt>
                <c:pt idx="2947">
                  <c:v>-6.3492063492063553E-3</c:v>
                </c:pt>
                <c:pt idx="2948">
                  <c:v>-6.3492063492063553E-3</c:v>
                </c:pt>
                <c:pt idx="2949">
                  <c:v>-6.3492063492063553E-3</c:v>
                </c:pt>
                <c:pt idx="2950">
                  <c:v>-7.9365079365079083E-3</c:v>
                </c:pt>
                <c:pt idx="2951">
                  <c:v>-7.9365079365079083E-3</c:v>
                </c:pt>
                <c:pt idx="2952">
                  <c:v>-7.9365079365079083E-3</c:v>
                </c:pt>
                <c:pt idx="2953">
                  <c:v>-7.9365079365079083E-3</c:v>
                </c:pt>
                <c:pt idx="2954">
                  <c:v>-7.9365079365079083E-3</c:v>
                </c:pt>
                <c:pt idx="2955">
                  <c:v>-9.5238095238094622E-3</c:v>
                </c:pt>
                <c:pt idx="2956">
                  <c:v>-9.5238095238094622E-3</c:v>
                </c:pt>
                <c:pt idx="2957">
                  <c:v>-9.5238095238094622E-3</c:v>
                </c:pt>
                <c:pt idx="2958">
                  <c:v>-9.5238095238094622E-3</c:v>
                </c:pt>
                <c:pt idx="2959">
                  <c:v>-9.5238095238094622E-3</c:v>
                </c:pt>
                <c:pt idx="2960">
                  <c:v>-1.1111111111111016E-2</c:v>
                </c:pt>
                <c:pt idx="2961">
                  <c:v>-1.1111111111111016E-2</c:v>
                </c:pt>
                <c:pt idx="2962">
                  <c:v>-1.1111111111111016E-2</c:v>
                </c:pt>
                <c:pt idx="2963">
                  <c:v>-1.1111111111111016E-2</c:v>
                </c:pt>
                <c:pt idx="2964">
                  <c:v>-1.2698412698412711E-2</c:v>
                </c:pt>
                <c:pt idx="2965">
                  <c:v>-1.2698412698412711E-2</c:v>
                </c:pt>
                <c:pt idx="2966">
                  <c:v>-1.2698412698412711E-2</c:v>
                </c:pt>
                <c:pt idx="2967">
                  <c:v>-1.2698412698412711E-2</c:v>
                </c:pt>
                <c:pt idx="2968">
                  <c:v>-1.2698412698412711E-2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-1.5923566878981966E-3</c:v>
                </c:pt>
                <c:pt idx="2985">
                  <c:v>-1.5923566878981966E-3</c:v>
                </c:pt>
                <c:pt idx="2986">
                  <c:v>-1.5923566878981966E-3</c:v>
                </c:pt>
                <c:pt idx="2987">
                  <c:v>-1.5923566878981966E-3</c:v>
                </c:pt>
                <c:pt idx="2988">
                  <c:v>-1.5923566878981966E-3</c:v>
                </c:pt>
                <c:pt idx="2989">
                  <c:v>-3.1847133757962518E-3</c:v>
                </c:pt>
                <c:pt idx="2990">
                  <c:v>-3.1847133757962518E-3</c:v>
                </c:pt>
                <c:pt idx="2991">
                  <c:v>-3.1847133757962518E-3</c:v>
                </c:pt>
                <c:pt idx="2992">
                  <c:v>-4.7770700636943072E-3</c:v>
                </c:pt>
                <c:pt idx="2993">
                  <c:v>-4.7770700636943072E-3</c:v>
                </c:pt>
                <c:pt idx="2994">
                  <c:v>-4.7770700636943072E-3</c:v>
                </c:pt>
                <c:pt idx="2995">
                  <c:v>-4.7770700636943072E-3</c:v>
                </c:pt>
                <c:pt idx="2996">
                  <c:v>-6.3694267515923622E-3</c:v>
                </c:pt>
                <c:pt idx="2997">
                  <c:v>-6.3694267515923622E-3</c:v>
                </c:pt>
                <c:pt idx="2998">
                  <c:v>-6.3694267515923622E-3</c:v>
                </c:pt>
                <c:pt idx="2999">
                  <c:v>-7.9617834394904181E-3</c:v>
                </c:pt>
                <c:pt idx="3000">
                  <c:v>-7.9617834394904181E-3</c:v>
                </c:pt>
                <c:pt idx="3001">
                  <c:v>-7.9617834394904181E-3</c:v>
                </c:pt>
                <c:pt idx="3002">
                  <c:v>-7.9617834394904181E-3</c:v>
                </c:pt>
                <c:pt idx="3003">
                  <c:v>-7.9617834394904181E-3</c:v>
                </c:pt>
                <c:pt idx="3004">
                  <c:v>-9.5541401273886144E-3</c:v>
                </c:pt>
                <c:pt idx="3005">
                  <c:v>-9.5541401273886144E-3</c:v>
                </c:pt>
                <c:pt idx="3006">
                  <c:v>-9.5541401273886144E-3</c:v>
                </c:pt>
                <c:pt idx="3007">
                  <c:v>-9.5541401273886144E-3</c:v>
                </c:pt>
                <c:pt idx="3008">
                  <c:v>-1.1146496815286669E-2</c:v>
                </c:pt>
                <c:pt idx="3009">
                  <c:v>-1.1146496815286669E-2</c:v>
                </c:pt>
                <c:pt idx="3010">
                  <c:v>-1.1146496815286669E-2</c:v>
                </c:pt>
                <c:pt idx="3011">
                  <c:v>-1.1146496815286669E-2</c:v>
                </c:pt>
                <c:pt idx="3012">
                  <c:v>-1.2738853503184724E-2</c:v>
                </c:pt>
                <c:pt idx="3013">
                  <c:v>-1.2738853503184724E-2</c:v>
                </c:pt>
                <c:pt idx="3014">
                  <c:v>-1.2738853503184724E-2</c:v>
                </c:pt>
                <c:pt idx="3015">
                  <c:v>-1.2738853503184724E-2</c:v>
                </c:pt>
                <c:pt idx="3016">
                  <c:v>-1.2738853503184724E-2</c:v>
                </c:pt>
                <c:pt idx="3017">
                  <c:v>-1.4331210191082779E-2</c:v>
                </c:pt>
                <c:pt idx="3018">
                  <c:v>-1.4331210191082779E-2</c:v>
                </c:pt>
                <c:pt idx="3019">
                  <c:v>-1.4331210191082779E-2</c:v>
                </c:pt>
                <c:pt idx="3020">
                  <c:v>-1.5923566878980975E-2</c:v>
                </c:pt>
                <c:pt idx="3021">
                  <c:v>-1.5923566878980975E-2</c:v>
                </c:pt>
                <c:pt idx="3022">
                  <c:v>-1.5923566878980975E-2</c:v>
                </c:pt>
                <c:pt idx="3023">
                  <c:v>-1.5923566878980975E-2</c:v>
                </c:pt>
                <c:pt idx="3024">
                  <c:v>-1.7515923566879033E-2</c:v>
                </c:pt>
                <c:pt idx="3025">
                  <c:v>-1.7515923566879033E-2</c:v>
                </c:pt>
                <c:pt idx="3026">
                  <c:v>-1.7515923566879033E-2</c:v>
                </c:pt>
                <c:pt idx="3027">
                  <c:v>-1.7515923566879033E-2</c:v>
                </c:pt>
                <c:pt idx="3028">
                  <c:v>-1.7515923566879033E-2</c:v>
                </c:pt>
                <c:pt idx="3029">
                  <c:v>-1.9108280254777087E-2</c:v>
                </c:pt>
                <c:pt idx="3030">
                  <c:v>-1.7515923566879033E-2</c:v>
                </c:pt>
                <c:pt idx="3031">
                  <c:v>-1.7515923566879033E-2</c:v>
                </c:pt>
                <c:pt idx="3032">
                  <c:v>-1.7515923566879033E-2</c:v>
                </c:pt>
                <c:pt idx="3033">
                  <c:v>-1.7515923566879033E-2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-1.6207455429497223E-3</c:v>
                </c:pt>
                <c:pt idx="3085">
                  <c:v>-1.6207455429497223E-3</c:v>
                </c:pt>
                <c:pt idx="3086">
                  <c:v>-1.6207455429497223E-3</c:v>
                </c:pt>
                <c:pt idx="3087">
                  <c:v>-1.6207455429497223E-3</c:v>
                </c:pt>
                <c:pt idx="3088">
                  <c:v>-1.6207455429497223E-3</c:v>
                </c:pt>
                <c:pt idx="3089">
                  <c:v>-3.2414910858994447E-3</c:v>
                </c:pt>
                <c:pt idx="3090">
                  <c:v>-3.2414910858994447E-3</c:v>
                </c:pt>
                <c:pt idx="3091">
                  <c:v>-3.2414910858994447E-3</c:v>
                </c:pt>
                <c:pt idx="3092">
                  <c:v>-3.2414910858994447E-3</c:v>
                </c:pt>
                <c:pt idx="3093">
                  <c:v>-3.2414910858994447E-3</c:v>
                </c:pt>
                <c:pt idx="3094">
                  <c:v>-4.862236628849311E-3</c:v>
                </c:pt>
                <c:pt idx="3095">
                  <c:v>-4.862236628849311E-3</c:v>
                </c:pt>
                <c:pt idx="3096">
                  <c:v>-4.862236628849311E-3</c:v>
                </c:pt>
                <c:pt idx="3097">
                  <c:v>-4.862236628849311E-3</c:v>
                </c:pt>
                <c:pt idx="3098">
                  <c:v>-4.862236628849311E-3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-1.7543859649122432E-3</c:v>
                </c:pt>
                <c:pt idx="3240">
                  <c:v>-1.7543859649122432E-3</c:v>
                </c:pt>
                <c:pt idx="3241">
                  <c:v>-1.7543859649122432E-3</c:v>
                </c:pt>
                <c:pt idx="3242">
                  <c:v>-1.7543859649122432E-3</c:v>
                </c:pt>
                <c:pt idx="3243">
                  <c:v>-1.7543859649122432E-3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-1.8315018315017925E-3</c:v>
                </c:pt>
                <c:pt idx="3326">
                  <c:v>-1.8315018315017925E-3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-1.9607843137254485E-3</c:v>
                </c:pt>
                <c:pt idx="3372">
                  <c:v>-1.9607843137254485E-3</c:v>
                </c:pt>
                <c:pt idx="3373">
                  <c:v>-1.9607843137254485E-3</c:v>
                </c:pt>
                <c:pt idx="3374">
                  <c:v>-1.9607843137254485E-3</c:v>
                </c:pt>
                <c:pt idx="3375">
                  <c:v>-1.9607843137254485E-3</c:v>
                </c:pt>
                <c:pt idx="3376">
                  <c:v>-1.9607843137254485E-3</c:v>
                </c:pt>
                <c:pt idx="3377">
                  <c:v>-1.9607843137254485E-3</c:v>
                </c:pt>
                <c:pt idx="3378">
                  <c:v>-3.9215686274508971E-3</c:v>
                </c:pt>
                <c:pt idx="3379">
                  <c:v>-3.9215686274508971E-3</c:v>
                </c:pt>
                <c:pt idx="3380">
                  <c:v>-1.9607843137254485E-3</c:v>
                </c:pt>
                <c:pt idx="3381">
                  <c:v>-1.9607843137254485E-3</c:v>
                </c:pt>
                <c:pt idx="3382">
                  <c:v>-3.9215686274508971E-3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-1.9646365422396439E-3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-2.1413276231262929E-3</c:v>
                </c:pt>
                <c:pt idx="3553">
                  <c:v>-2.1413276231262929E-3</c:v>
                </c:pt>
                <c:pt idx="3554">
                  <c:v>-2.1413276231262929E-3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-2.1645021645021181E-3</c:v>
                </c:pt>
                <c:pt idx="3565">
                  <c:v>-2.1645021645021181E-3</c:v>
                </c:pt>
                <c:pt idx="3566">
                  <c:v>-2.1645021645021181E-3</c:v>
                </c:pt>
                <c:pt idx="3567">
                  <c:v>-2.1645021645021181E-3</c:v>
                </c:pt>
                <c:pt idx="3568">
                  <c:v>-4.3290043290044287E-3</c:v>
                </c:pt>
                <c:pt idx="3569">
                  <c:v>-4.3290043290044287E-3</c:v>
                </c:pt>
                <c:pt idx="3570">
                  <c:v>-4.3290043290044287E-3</c:v>
                </c:pt>
                <c:pt idx="3571">
                  <c:v>-2.1645021645021181E-3</c:v>
                </c:pt>
                <c:pt idx="3572">
                  <c:v>-4.3290043290044287E-3</c:v>
                </c:pt>
                <c:pt idx="3573">
                  <c:v>-4.3290043290044287E-3</c:v>
                </c:pt>
                <c:pt idx="3574">
                  <c:v>-4.3290043290044287E-3</c:v>
                </c:pt>
                <c:pt idx="3575">
                  <c:v>-4.3290043290044287E-3</c:v>
                </c:pt>
                <c:pt idx="3576">
                  <c:v>-4.3290043290044287E-3</c:v>
                </c:pt>
                <c:pt idx="3577">
                  <c:v>-4.3290043290044287E-3</c:v>
                </c:pt>
                <c:pt idx="3578">
                  <c:v>-6.4935064935065468E-3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-2.1691973969632699E-3</c:v>
                </c:pt>
                <c:pt idx="3586">
                  <c:v>-2.1691973969632699E-3</c:v>
                </c:pt>
                <c:pt idx="3587">
                  <c:v>-2.1691973969632699E-3</c:v>
                </c:pt>
                <c:pt idx="3588">
                  <c:v>-2.1691973969632699E-3</c:v>
                </c:pt>
                <c:pt idx="3589">
                  <c:v>-2.1691973969632699E-3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-2.1691973969632699E-3</c:v>
                </c:pt>
                <c:pt idx="3595">
                  <c:v>-2.1691973969632699E-3</c:v>
                </c:pt>
                <c:pt idx="3596">
                  <c:v>-2.1691973969632699E-3</c:v>
                </c:pt>
                <c:pt idx="3597">
                  <c:v>0</c:v>
                </c:pt>
                <c:pt idx="3598">
                  <c:v>-2.1691973969632699E-3</c:v>
                </c:pt>
                <c:pt idx="3599">
                  <c:v>-2.1691973969632699E-3</c:v>
                </c:pt>
                <c:pt idx="3600">
                  <c:v>-2.1691973969632699E-3</c:v>
                </c:pt>
                <c:pt idx="3601">
                  <c:v>-2.1691973969632699E-3</c:v>
                </c:pt>
                <c:pt idx="3602">
                  <c:v>-2.1691973969632699E-3</c:v>
                </c:pt>
                <c:pt idx="3603">
                  <c:v>-2.1691973969632699E-3</c:v>
                </c:pt>
                <c:pt idx="3604">
                  <c:v>-4.3383947939263472E-3</c:v>
                </c:pt>
                <c:pt idx="3605">
                  <c:v>-4.3383947939263472E-3</c:v>
                </c:pt>
                <c:pt idx="3606">
                  <c:v>-4.3383947939263472E-3</c:v>
                </c:pt>
                <c:pt idx="3607">
                  <c:v>-4.3383947939263472E-3</c:v>
                </c:pt>
                <c:pt idx="3608">
                  <c:v>-4.3383947939263472E-3</c:v>
                </c:pt>
                <c:pt idx="3609">
                  <c:v>-6.5075921908894245E-3</c:v>
                </c:pt>
                <c:pt idx="3610">
                  <c:v>-6.5075921908894245E-3</c:v>
                </c:pt>
                <c:pt idx="3611">
                  <c:v>-6.5075921908894245E-3</c:v>
                </c:pt>
                <c:pt idx="3612">
                  <c:v>-4.3383947939263472E-3</c:v>
                </c:pt>
                <c:pt idx="3613">
                  <c:v>-6.5075921908894245E-3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-2.6041666666666114E-3</c:v>
                </c:pt>
                <c:pt idx="3769">
                  <c:v>-2.6041666666666114E-3</c:v>
                </c:pt>
                <c:pt idx="3770">
                  <c:v>-2.6041666666666114E-3</c:v>
                </c:pt>
                <c:pt idx="3771">
                  <c:v>-2.6041666666666114E-3</c:v>
                </c:pt>
                <c:pt idx="3772">
                  <c:v>-5.2083333333333382E-3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2-44AE-B8A9-5A0E03DEF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112366479"/>
        <c:axId val="1112367919"/>
      </c:barChart>
      <c:dateAx>
        <c:axId val="11123664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high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0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2367919"/>
        <c:crosses val="autoZero"/>
        <c:auto val="1"/>
        <c:lblOffset val="100"/>
        <c:baseTimeUnit val="days"/>
      </c:dateAx>
      <c:valAx>
        <c:axId val="111236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0.00%_);\(0.00%\);0.00%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12366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Revision!$B$2:$B$3916</c:f>
              <c:numCache>
                <c:formatCode>m/d/yyyy</c:formatCode>
                <c:ptCount val="3915"/>
                <c:pt idx="0">
                  <c:v>45820</c:v>
                </c:pt>
                <c:pt idx="1">
                  <c:v>45819</c:v>
                </c:pt>
                <c:pt idx="2">
                  <c:v>45818</c:v>
                </c:pt>
                <c:pt idx="3">
                  <c:v>45817</c:v>
                </c:pt>
                <c:pt idx="4">
                  <c:v>45814</c:v>
                </c:pt>
                <c:pt idx="5">
                  <c:v>45813</c:v>
                </c:pt>
                <c:pt idx="6">
                  <c:v>45812</c:v>
                </c:pt>
                <c:pt idx="7">
                  <c:v>45811</c:v>
                </c:pt>
                <c:pt idx="8">
                  <c:v>45810</c:v>
                </c:pt>
                <c:pt idx="9">
                  <c:v>45807</c:v>
                </c:pt>
                <c:pt idx="10">
                  <c:v>45806</c:v>
                </c:pt>
                <c:pt idx="11">
                  <c:v>45805</c:v>
                </c:pt>
                <c:pt idx="12">
                  <c:v>45804</c:v>
                </c:pt>
                <c:pt idx="13">
                  <c:v>45803</c:v>
                </c:pt>
                <c:pt idx="14">
                  <c:v>45800</c:v>
                </c:pt>
                <c:pt idx="15">
                  <c:v>45799</c:v>
                </c:pt>
                <c:pt idx="16">
                  <c:v>45798</c:v>
                </c:pt>
                <c:pt idx="17">
                  <c:v>45797</c:v>
                </c:pt>
                <c:pt idx="18">
                  <c:v>45796</c:v>
                </c:pt>
                <c:pt idx="19">
                  <c:v>45793</c:v>
                </c:pt>
                <c:pt idx="20">
                  <c:v>45792</c:v>
                </c:pt>
                <c:pt idx="21">
                  <c:v>45791</c:v>
                </c:pt>
                <c:pt idx="22">
                  <c:v>45790</c:v>
                </c:pt>
                <c:pt idx="23">
                  <c:v>45789</c:v>
                </c:pt>
                <c:pt idx="24">
                  <c:v>45786</c:v>
                </c:pt>
                <c:pt idx="25">
                  <c:v>45785</c:v>
                </c:pt>
                <c:pt idx="26">
                  <c:v>45784</c:v>
                </c:pt>
                <c:pt idx="27">
                  <c:v>45783</c:v>
                </c:pt>
                <c:pt idx="28">
                  <c:v>45782</c:v>
                </c:pt>
                <c:pt idx="29">
                  <c:v>45779</c:v>
                </c:pt>
                <c:pt idx="30">
                  <c:v>45778</c:v>
                </c:pt>
                <c:pt idx="31">
                  <c:v>45777</c:v>
                </c:pt>
                <c:pt idx="32">
                  <c:v>45776</c:v>
                </c:pt>
                <c:pt idx="33">
                  <c:v>45775</c:v>
                </c:pt>
                <c:pt idx="34">
                  <c:v>45772</c:v>
                </c:pt>
                <c:pt idx="35">
                  <c:v>45771</c:v>
                </c:pt>
                <c:pt idx="36">
                  <c:v>45770</c:v>
                </c:pt>
                <c:pt idx="37">
                  <c:v>45769</c:v>
                </c:pt>
                <c:pt idx="38">
                  <c:v>45768</c:v>
                </c:pt>
                <c:pt idx="39">
                  <c:v>45765</c:v>
                </c:pt>
                <c:pt idx="40">
                  <c:v>45764</c:v>
                </c:pt>
                <c:pt idx="41">
                  <c:v>45763</c:v>
                </c:pt>
                <c:pt idx="42">
                  <c:v>45762</c:v>
                </c:pt>
                <c:pt idx="43">
                  <c:v>45761</c:v>
                </c:pt>
                <c:pt idx="44">
                  <c:v>45758</c:v>
                </c:pt>
                <c:pt idx="45">
                  <c:v>45757</c:v>
                </c:pt>
                <c:pt idx="46">
                  <c:v>45756</c:v>
                </c:pt>
                <c:pt idx="47">
                  <c:v>45755</c:v>
                </c:pt>
                <c:pt idx="48">
                  <c:v>45754</c:v>
                </c:pt>
                <c:pt idx="49">
                  <c:v>45751</c:v>
                </c:pt>
                <c:pt idx="50">
                  <c:v>45750</c:v>
                </c:pt>
                <c:pt idx="51">
                  <c:v>45749</c:v>
                </c:pt>
                <c:pt idx="52">
                  <c:v>45748</c:v>
                </c:pt>
                <c:pt idx="53">
                  <c:v>45747</c:v>
                </c:pt>
                <c:pt idx="54">
                  <c:v>45744</c:v>
                </c:pt>
                <c:pt idx="55">
                  <c:v>45743</c:v>
                </c:pt>
                <c:pt idx="56">
                  <c:v>45742</c:v>
                </c:pt>
                <c:pt idx="57">
                  <c:v>45741</c:v>
                </c:pt>
                <c:pt idx="58">
                  <c:v>45740</c:v>
                </c:pt>
                <c:pt idx="59">
                  <c:v>45737</c:v>
                </c:pt>
                <c:pt idx="60">
                  <c:v>45736</c:v>
                </c:pt>
                <c:pt idx="61">
                  <c:v>45735</c:v>
                </c:pt>
                <c:pt idx="62">
                  <c:v>45734</c:v>
                </c:pt>
                <c:pt idx="63">
                  <c:v>45733</c:v>
                </c:pt>
                <c:pt idx="64">
                  <c:v>45730</c:v>
                </c:pt>
                <c:pt idx="65">
                  <c:v>45729</c:v>
                </c:pt>
                <c:pt idx="66">
                  <c:v>45728</c:v>
                </c:pt>
                <c:pt idx="67">
                  <c:v>45727</c:v>
                </c:pt>
                <c:pt idx="68">
                  <c:v>45726</c:v>
                </c:pt>
                <c:pt idx="69">
                  <c:v>45723</c:v>
                </c:pt>
                <c:pt idx="70">
                  <c:v>45722</c:v>
                </c:pt>
                <c:pt idx="71">
                  <c:v>45721</c:v>
                </c:pt>
                <c:pt idx="72">
                  <c:v>45720</c:v>
                </c:pt>
                <c:pt idx="73">
                  <c:v>45719</c:v>
                </c:pt>
                <c:pt idx="74">
                  <c:v>45716</c:v>
                </c:pt>
                <c:pt idx="75">
                  <c:v>45715</c:v>
                </c:pt>
                <c:pt idx="76">
                  <c:v>45714</c:v>
                </c:pt>
                <c:pt idx="77">
                  <c:v>45713</c:v>
                </c:pt>
                <c:pt idx="78">
                  <c:v>45712</c:v>
                </c:pt>
                <c:pt idx="79">
                  <c:v>45709</c:v>
                </c:pt>
                <c:pt idx="80">
                  <c:v>45708</c:v>
                </c:pt>
                <c:pt idx="81">
                  <c:v>45707</c:v>
                </c:pt>
                <c:pt idx="82">
                  <c:v>45706</c:v>
                </c:pt>
                <c:pt idx="83">
                  <c:v>45705</c:v>
                </c:pt>
                <c:pt idx="84">
                  <c:v>45702</c:v>
                </c:pt>
                <c:pt idx="85">
                  <c:v>45701</c:v>
                </c:pt>
                <c:pt idx="86">
                  <c:v>45700</c:v>
                </c:pt>
                <c:pt idx="87">
                  <c:v>45699</c:v>
                </c:pt>
                <c:pt idx="88">
                  <c:v>45698</c:v>
                </c:pt>
                <c:pt idx="89">
                  <c:v>45695</c:v>
                </c:pt>
                <c:pt idx="90">
                  <c:v>45694</c:v>
                </c:pt>
                <c:pt idx="91">
                  <c:v>45693</c:v>
                </c:pt>
                <c:pt idx="92">
                  <c:v>45692</c:v>
                </c:pt>
                <c:pt idx="93">
                  <c:v>45691</c:v>
                </c:pt>
                <c:pt idx="94">
                  <c:v>45688</c:v>
                </c:pt>
                <c:pt idx="95">
                  <c:v>45687</c:v>
                </c:pt>
                <c:pt idx="96">
                  <c:v>45686</c:v>
                </c:pt>
                <c:pt idx="97">
                  <c:v>45685</c:v>
                </c:pt>
                <c:pt idx="98">
                  <c:v>45684</c:v>
                </c:pt>
                <c:pt idx="99">
                  <c:v>45681</c:v>
                </c:pt>
                <c:pt idx="100">
                  <c:v>45680</c:v>
                </c:pt>
                <c:pt idx="101">
                  <c:v>45679</c:v>
                </c:pt>
                <c:pt idx="102">
                  <c:v>45678</c:v>
                </c:pt>
                <c:pt idx="103">
                  <c:v>45677</c:v>
                </c:pt>
                <c:pt idx="104">
                  <c:v>45674</c:v>
                </c:pt>
                <c:pt idx="105">
                  <c:v>45673</c:v>
                </c:pt>
                <c:pt idx="106">
                  <c:v>45672</c:v>
                </c:pt>
                <c:pt idx="107">
                  <c:v>45671</c:v>
                </c:pt>
                <c:pt idx="108">
                  <c:v>45670</c:v>
                </c:pt>
                <c:pt idx="109">
                  <c:v>45667</c:v>
                </c:pt>
                <c:pt idx="110">
                  <c:v>45666</c:v>
                </c:pt>
                <c:pt idx="111">
                  <c:v>45665</c:v>
                </c:pt>
                <c:pt idx="112">
                  <c:v>45664</c:v>
                </c:pt>
                <c:pt idx="113">
                  <c:v>45663</c:v>
                </c:pt>
                <c:pt idx="114">
                  <c:v>45660</c:v>
                </c:pt>
                <c:pt idx="115">
                  <c:v>45659</c:v>
                </c:pt>
                <c:pt idx="116">
                  <c:v>45658</c:v>
                </c:pt>
                <c:pt idx="117">
                  <c:v>45657</c:v>
                </c:pt>
                <c:pt idx="118">
                  <c:v>45656</c:v>
                </c:pt>
                <c:pt idx="119">
                  <c:v>45653</c:v>
                </c:pt>
                <c:pt idx="120">
                  <c:v>45652</c:v>
                </c:pt>
                <c:pt idx="121">
                  <c:v>45651</c:v>
                </c:pt>
                <c:pt idx="122">
                  <c:v>45650</c:v>
                </c:pt>
                <c:pt idx="123">
                  <c:v>45649</c:v>
                </c:pt>
                <c:pt idx="124">
                  <c:v>45646</c:v>
                </c:pt>
                <c:pt idx="125">
                  <c:v>45645</c:v>
                </c:pt>
                <c:pt idx="126">
                  <c:v>45644</c:v>
                </c:pt>
                <c:pt idx="127">
                  <c:v>45643</c:v>
                </c:pt>
                <c:pt idx="128">
                  <c:v>45642</c:v>
                </c:pt>
                <c:pt idx="129">
                  <c:v>45639</c:v>
                </c:pt>
                <c:pt idx="130">
                  <c:v>45638</c:v>
                </c:pt>
                <c:pt idx="131">
                  <c:v>45637</c:v>
                </c:pt>
                <c:pt idx="132">
                  <c:v>45636</c:v>
                </c:pt>
                <c:pt idx="133">
                  <c:v>45635</c:v>
                </c:pt>
                <c:pt idx="134">
                  <c:v>45632</c:v>
                </c:pt>
                <c:pt idx="135">
                  <c:v>45631</c:v>
                </c:pt>
                <c:pt idx="136">
                  <c:v>45630</c:v>
                </c:pt>
                <c:pt idx="137">
                  <c:v>45629</c:v>
                </c:pt>
                <c:pt idx="138">
                  <c:v>45628</c:v>
                </c:pt>
                <c:pt idx="139">
                  <c:v>45625</c:v>
                </c:pt>
                <c:pt idx="140">
                  <c:v>45624</c:v>
                </c:pt>
                <c:pt idx="141">
                  <c:v>45623</c:v>
                </c:pt>
                <c:pt idx="142">
                  <c:v>45622</c:v>
                </c:pt>
                <c:pt idx="143">
                  <c:v>45621</c:v>
                </c:pt>
                <c:pt idx="144">
                  <c:v>45618</c:v>
                </c:pt>
                <c:pt idx="145">
                  <c:v>45617</c:v>
                </c:pt>
                <c:pt idx="146">
                  <c:v>45616</c:v>
                </c:pt>
                <c:pt idx="147">
                  <c:v>45615</c:v>
                </c:pt>
                <c:pt idx="148">
                  <c:v>45614</c:v>
                </c:pt>
                <c:pt idx="149">
                  <c:v>45611</c:v>
                </c:pt>
                <c:pt idx="150">
                  <c:v>45610</c:v>
                </c:pt>
                <c:pt idx="151">
                  <c:v>45609</c:v>
                </c:pt>
                <c:pt idx="152">
                  <c:v>45608</c:v>
                </c:pt>
                <c:pt idx="153">
                  <c:v>45607</c:v>
                </c:pt>
                <c:pt idx="154">
                  <c:v>45604</c:v>
                </c:pt>
                <c:pt idx="155">
                  <c:v>45603</c:v>
                </c:pt>
                <c:pt idx="156">
                  <c:v>45602</c:v>
                </c:pt>
                <c:pt idx="157">
                  <c:v>45601</c:v>
                </c:pt>
                <c:pt idx="158">
                  <c:v>45600</c:v>
                </c:pt>
                <c:pt idx="159">
                  <c:v>45597</c:v>
                </c:pt>
                <c:pt idx="160">
                  <c:v>45596</c:v>
                </c:pt>
                <c:pt idx="161">
                  <c:v>45595</c:v>
                </c:pt>
                <c:pt idx="162">
                  <c:v>45594</c:v>
                </c:pt>
                <c:pt idx="163">
                  <c:v>45593</c:v>
                </c:pt>
                <c:pt idx="164">
                  <c:v>45590</c:v>
                </c:pt>
                <c:pt idx="165">
                  <c:v>45589</c:v>
                </c:pt>
                <c:pt idx="166">
                  <c:v>45588</c:v>
                </c:pt>
                <c:pt idx="167">
                  <c:v>45587</c:v>
                </c:pt>
                <c:pt idx="168">
                  <c:v>45586</c:v>
                </c:pt>
                <c:pt idx="169">
                  <c:v>45583</c:v>
                </c:pt>
                <c:pt idx="170">
                  <c:v>45582</c:v>
                </c:pt>
                <c:pt idx="171">
                  <c:v>45581</c:v>
                </c:pt>
                <c:pt idx="172">
                  <c:v>45580</c:v>
                </c:pt>
                <c:pt idx="173">
                  <c:v>45579</c:v>
                </c:pt>
                <c:pt idx="174">
                  <c:v>45576</c:v>
                </c:pt>
                <c:pt idx="175">
                  <c:v>45575</c:v>
                </c:pt>
                <c:pt idx="176">
                  <c:v>45574</c:v>
                </c:pt>
                <c:pt idx="177">
                  <c:v>45573</c:v>
                </c:pt>
                <c:pt idx="178">
                  <c:v>45572</c:v>
                </c:pt>
                <c:pt idx="179">
                  <c:v>45569</c:v>
                </c:pt>
                <c:pt idx="180">
                  <c:v>45568</c:v>
                </c:pt>
                <c:pt idx="181">
                  <c:v>45567</c:v>
                </c:pt>
                <c:pt idx="182">
                  <c:v>45566</c:v>
                </c:pt>
                <c:pt idx="183">
                  <c:v>45565</c:v>
                </c:pt>
                <c:pt idx="184">
                  <c:v>45562</c:v>
                </c:pt>
                <c:pt idx="185">
                  <c:v>45561</c:v>
                </c:pt>
                <c:pt idx="186">
                  <c:v>45560</c:v>
                </c:pt>
                <c:pt idx="187">
                  <c:v>45559</c:v>
                </c:pt>
                <c:pt idx="188">
                  <c:v>45558</c:v>
                </c:pt>
                <c:pt idx="189">
                  <c:v>45555</c:v>
                </c:pt>
                <c:pt idx="190">
                  <c:v>45554</c:v>
                </c:pt>
                <c:pt idx="191">
                  <c:v>45553</c:v>
                </c:pt>
                <c:pt idx="192">
                  <c:v>45552</c:v>
                </c:pt>
                <c:pt idx="193">
                  <c:v>45551</c:v>
                </c:pt>
                <c:pt idx="194">
                  <c:v>45548</c:v>
                </c:pt>
                <c:pt idx="195">
                  <c:v>45547</c:v>
                </c:pt>
                <c:pt idx="196">
                  <c:v>45546</c:v>
                </c:pt>
                <c:pt idx="197">
                  <c:v>45545</c:v>
                </c:pt>
                <c:pt idx="198">
                  <c:v>45544</c:v>
                </c:pt>
                <c:pt idx="199">
                  <c:v>45541</c:v>
                </c:pt>
                <c:pt idx="200">
                  <c:v>45540</c:v>
                </c:pt>
                <c:pt idx="201">
                  <c:v>45539</c:v>
                </c:pt>
                <c:pt idx="202">
                  <c:v>45538</c:v>
                </c:pt>
                <c:pt idx="203">
                  <c:v>45537</c:v>
                </c:pt>
                <c:pt idx="204">
                  <c:v>45534</c:v>
                </c:pt>
                <c:pt idx="205">
                  <c:v>45533</c:v>
                </c:pt>
                <c:pt idx="206">
                  <c:v>45532</c:v>
                </c:pt>
                <c:pt idx="207">
                  <c:v>45531</c:v>
                </c:pt>
                <c:pt idx="208">
                  <c:v>45530</c:v>
                </c:pt>
                <c:pt idx="209">
                  <c:v>45527</c:v>
                </c:pt>
                <c:pt idx="210">
                  <c:v>45526</c:v>
                </c:pt>
                <c:pt idx="211">
                  <c:v>45525</c:v>
                </c:pt>
                <c:pt idx="212">
                  <c:v>45524</c:v>
                </c:pt>
                <c:pt idx="213">
                  <c:v>45523</c:v>
                </c:pt>
                <c:pt idx="214">
                  <c:v>45520</c:v>
                </c:pt>
                <c:pt idx="215">
                  <c:v>45519</c:v>
                </c:pt>
                <c:pt idx="216">
                  <c:v>45518</c:v>
                </c:pt>
                <c:pt idx="217">
                  <c:v>45517</c:v>
                </c:pt>
                <c:pt idx="218">
                  <c:v>45516</c:v>
                </c:pt>
                <c:pt idx="219">
                  <c:v>45513</c:v>
                </c:pt>
                <c:pt idx="220">
                  <c:v>45512</c:v>
                </c:pt>
                <c:pt idx="221">
                  <c:v>45511</c:v>
                </c:pt>
                <c:pt idx="222">
                  <c:v>45510</c:v>
                </c:pt>
                <c:pt idx="223">
                  <c:v>45509</c:v>
                </c:pt>
                <c:pt idx="224">
                  <c:v>45506</c:v>
                </c:pt>
                <c:pt idx="225">
                  <c:v>45505</c:v>
                </c:pt>
                <c:pt idx="226">
                  <c:v>45504</c:v>
                </c:pt>
                <c:pt idx="227">
                  <c:v>45503</c:v>
                </c:pt>
                <c:pt idx="228">
                  <c:v>45502</c:v>
                </c:pt>
                <c:pt idx="229">
                  <c:v>45499</c:v>
                </c:pt>
                <c:pt idx="230">
                  <c:v>45498</c:v>
                </c:pt>
                <c:pt idx="231">
                  <c:v>45497</c:v>
                </c:pt>
                <c:pt idx="232">
                  <c:v>45496</c:v>
                </c:pt>
                <c:pt idx="233">
                  <c:v>45495</c:v>
                </c:pt>
                <c:pt idx="234">
                  <c:v>45492</c:v>
                </c:pt>
                <c:pt idx="235">
                  <c:v>45491</c:v>
                </c:pt>
                <c:pt idx="236">
                  <c:v>45490</c:v>
                </c:pt>
                <c:pt idx="237">
                  <c:v>45489</c:v>
                </c:pt>
                <c:pt idx="238">
                  <c:v>45488</c:v>
                </c:pt>
                <c:pt idx="239">
                  <c:v>45485</c:v>
                </c:pt>
                <c:pt idx="240">
                  <c:v>45484</c:v>
                </c:pt>
                <c:pt idx="241">
                  <c:v>45483</c:v>
                </c:pt>
                <c:pt idx="242">
                  <c:v>45482</c:v>
                </c:pt>
                <c:pt idx="243">
                  <c:v>45481</c:v>
                </c:pt>
                <c:pt idx="244">
                  <c:v>45478</c:v>
                </c:pt>
                <c:pt idx="245">
                  <c:v>45477</c:v>
                </c:pt>
                <c:pt idx="246">
                  <c:v>45476</c:v>
                </c:pt>
                <c:pt idx="247">
                  <c:v>45475</c:v>
                </c:pt>
                <c:pt idx="248">
                  <c:v>45474</c:v>
                </c:pt>
                <c:pt idx="249">
                  <c:v>45471</c:v>
                </c:pt>
                <c:pt idx="250">
                  <c:v>45470</c:v>
                </c:pt>
                <c:pt idx="251">
                  <c:v>45469</c:v>
                </c:pt>
                <c:pt idx="252">
                  <c:v>45468</c:v>
                </c:pt>
                <c:pt idx="253">
                  <c:v>45467</c:v>
                </c:pt>
                <c:pt idx="254">
                  <c:v>45464</c:v>
                </c:pt>
                <c:pt idx="255">
                  <c:v>45463</c:v>
                </c:pt>
                <c:pt idx="256">
                  <c:v>45462</c:v>
                </c:pt>
                <c:pt idx="257">
                  <c:v>45461</c:v>
                </c:pt>
                <c:pt idx="258">
                  <c:v>45460</c:v>
                </c:pt>
                <c:pt idx="259">
                  <c:v>45457</c:v>
                </c:pt>
                <c:pt idx="260">
                  <c:v>45456</c:v>
                </c:pt>
                <c:pt idx="261">
                  <c:v>45455</c:v>
                </c:pt>
                <c:pt idx="262">
                  <c:v>45454</c:v>
                </c:pt>
                <c:pt idx="263">
                  <c:v>45453</c:v>
                </c:pt>
                <c:pt idx="264">
                  <c:v>45450</c:v>
                </c:pt>
                <c:pt idx="265">
                  <c:v>45449</c:v>
                </c:pt>
                <c:pt idx="266">
                  <c:v>45448</c:v>
                </c:pt>
                <c:pt idx="267">
                  <c:v>45447</c:v>
                </c:pt>
                <c:pt idx="268">
                  <c:v>45446</c:v>
                </c:pt>
                <c:pt idx="269">
                  <c:v>45443</c:v>
                </c:pt>
                <c:pt idx="270">
                  <c:v>45442</c:v>
                </c:pt>
                <c:pt idx="271">
                  <c:v>45441</c:v>
                </c:pt>
                <c:pt idx="272">
                  <c:v>45440</c:v>
                </c:pt>
                <c:pt idx="273">
                  <c:v>45439</c:v>
                </c:pt>
                <c:pt idx="274">
                  <c:v>45436</c:v>
                </c:pt>
                <c:pt idx="275">
                  <c:v>45435</c:v>
                </c:pt>
                <c:pt idx="276">
                  <c:v>45434</c:v>
                </c:pt>
                <c:pt idx="277">
                  <c:v>45433</c:v>
                </c:pt>
                <c:pt idx="278">
                  <c:v>45432</c:v>
                </c:pt>
                <c:pt idx="279">
                  <c:v>45429</c:v>
                </c:pt>
                <c:pt idx="280">
                  <c:v>45428</c:v>
                </c:pt>
                <c:pt idx="281">
                  <c:v>45427</c:v>
                </c:pt>
                <c:pt idx="282">
                  <c:v>45426</c:v>
                </c:pt>
                <c:pt idx="283">
                  <c:v>45425</c:v>
                </c:pt>
                <c:pt idx="284">
                  <c:v>45422</c:v>
                </c:pt>
                <c:pt idx="285">
                  <c:v>45421</c:v>
                </c:pt>
                <c:pt idx="286">
                  <c:v>45420</c:v>
                </c:pt>
                <c:pt idx="287">
                  <c:v>45419</c:v>
                </c:pt>
                <c:pt idx="288">
                  <c:v>45418</c:v>
                </c:pt>
                <c:pt idx="289">
                  <c:v>45415</c:v>
                </c:pt>
                <c:pt idx="290">
                  <c:v>45414</c:v>
                </c:pt>
                <c:pt idx="291">
                  <c:v>45413</c:v>
                </c:pt>
                <c:pt idx="292">
                  <c:v>45412</c:v>
                </c:pt>
                <c:pt idx="293">
                  <c:v>45411</c:v>
                </c:pt>
                <c:pt idx="294">
                  <c:v>45408</c:v>
                </c:pt>
                <c:pt idx="295">
                  <c:v>45407</c:v>
                </c:pt>
                <c:pt idx="296">
                  <c:v>45406</c:v>
                </c:pt>
                <c:pt idx="297">
                  <c:v>45405</c:v>
                </c:pt>
                <c:pt idx="298">
                  <c:v>45404</c:v>
                </c:pt>
                <c:pt idx="299">
                  <c:v>45401</c:v>
                </c:pt>
                <c:pt idx="300">
                  <c:v>45400</c:v>
                </c:pt>
                <c:pt idx="301">
                  <c:v>45399</c:v>
                </c:pt>
                <c:pt idx="302">
                  <c:v>45398</c:v>
                </c:pt>
                <c:pt idx="303">
                  <c:v>45397</c:v>
                </c:pt>
                <c:pt idx="304">
                  <c:v>45394</c:v>
                </c:pt>
                <c:pt idx="305">
                  <c:v>45393</c:v>
                </c:pt>
                <c:pt idx="306">
                  <c:v>45392</c:v>
                </c:pt>
                <c:pt idx="307">
                  <c:v>45391</c:v>
                </c:pt>
                <c:pt idx="308">
                  <c:v>45390</c:v>
                </c:pt>
                <c:pt idx="309">
                  <c:v>45387</c:v>
                </c:pt>
                <c:pt idx="310">
                  <c:v>45386</c:v>
                </c:pt>
                <c:pt idx="311">
                  <c:v>45385</c:v>
                </c:pt>
                <c:pt idx="312">
                  <c:v>45384</c:v>
                </c:pt>
                <c:pt idx="313">
                  <c:v>45383</c:v>
                </c:pt>
                <c:pt idx="314">
                  <c:v>45380</c:v>
                </c:pt>
                <c:pt idx="315">
                  <c:v>45379</c:v>
                </c:pt>
                <c:pt idx="316">
                  <c:v>45378</c:v>
                </c:pt>
                <c:pt idx="317">
                  <c:v>45377</c:v>
                </c:pt>
                <c:pt idx="318">
                  <c:v>45376</c:v>
                </c:pt>
                <c:pt idx="319">
                  <c:v>45373</c:v>
                </c:pt>
                <c:pt idx="320">
                  <c:v>45372</c:v>
                </c:pt>
                <c:pt idx="321">
                  <c:v>45371</c:v>
                </c:pt>
                <c:pt idx="322">
                  <c:v>45370</c:v>
                </c:pt>
                <c:pt idx="323">
                  <c:v>45369</c:v>
                </c:pt>
                <c:pt idx="324">
                  <c:v>45366</c:v>
                </c:pt>
                <c:pt idx="325">
                  <c:v>45365</c:v>
                </c:pt>
                <c:pt idx="326">
                  <c:v>45364</c:v>
                </c:pt>
                <c:pt idx="327">
                  <c:v>45363</c:v>
                </c:pt>
                <c:pt idx="328">
                  <c:v>45362</c:v>
                </c:pt>
                <c:pt idx="329">
                  <c:v>45359</c:v>
                </c:pt>
                <c:pt idx="330">
                  <c:v>45358</c:v>
                </c:pt>
                <c:pt idx="331">
                  <c:v>45357</c:v>
                </c:pt>
                <c:pt idx="332">
                  <c:v>45356</c:v>
                </c:pt>
                <c:pt idx="333">
                  <c:v>45355</c:v>
                </c:pt>
                <c:pt idx="334">
                  <c:v>45352</c:v>
                </c:pt>
                <c:pt idx="335">
                  <c:v>45351</c:v>
                </c:pt>
                <c:pt idx="336">
                  <c:v>45350</c:v>
                </c:pt>
                <c:pt idx="337">
                  <c:v>45349</c:v>
                </c:pt>
                <c:pt idx="338">
                  <c:v>45348</c:v>
                </c:pt>
                <c:pt idx="339">
                  <c:v>45345</c:v>
                </c:pt>
                <c:pt idx="340">
                  <c:v>45344</c:v>
                </c:pt>
                <c:pt idx="341">
                  <c:v>45343</c:v>
                </c:pt>
                <c:pt idx="342">
                  <c:v>45342</c:v>
                </c:pt>
                <c:pt idx="343">
                  <c:v>45341</c:v>
                </c:pt>
                <c:pt idx="344">
                  <c:v>45338</c:v>
                </c:pt>
                <c:pt idx="345">
                  <c:v>45337</c:v>
                </c:pt>
                <c:pt idx="346">
                  <c:v>45336</c:v>
                </c:pt>
                <c:pt idx="347">
                  <c:v>45335</c:v>
                </c:pt>
                <c:pt idx="348">
                  <c:v>45334</c:v>
                </c:pt>
                <c:pt idx="349">
                  <c:v>45331</c:v>
                </c:pt>
                <c:pt idx="350">
                  <c:v>45330</c:v>
                </c:pt>
                <c:pt idx="351">
                  <c:v>45329</c:v>
                </c:pt>
                <c:pt idx="352">
                  <c:v>45328</c:v>
                </c:pt>
                <c:pt idx="353">
                  <c:v>45327</c:v>
                </c:pt>
                <c:pt idx="354">
                  <c:v>45324</c:v>
                </c:pt>
                <c:pt idx="355">
                  <c:v>45323</c:v>
                </c:pt>
                <c:pt idx="356">
                  <c:v>45322</c:v>
                </c:pt>
                <c:pt idx="357">
                  <c:v>45321</c:v>
                </c:pt>
                <c:pt idx="358">
                  <c:v>45320</c:v>
                </c:pt>
                <c:pt idx="359">
                  <c:v>45317</c:v>
                </c:pt>
                <c:pt idx="360">
                  <c:v>45316</c:v>
                </c:pt>
                <c:pt idx="361">
                  <c:v>45315</c:v>
                </c:pt>
                <c:pt idx="362">
                  <c:v>45314</c:v>
                </c:pt>
                <c:pt idx="363">
                  <c:v>45313</c:v>
                </c:pt>
                <c:pt idx="364">
                  <c:v>45310</c:v>
                </c:pt>
                <c:pt idx="365">
                  <c:v>45309</c:v>
                </c:pt>
                <c:pt idx="366">
                  <c:v>45308</c:v>
                </c:pt>
                <c:pt idx="367">
                  <c:v>45307</c:v>
                </c:pt>
                <c:pt idx="368">
                  <c:v>45306</c:v>
                </c:pt>
                <c:pt idx="369">
                  <c:v>45303</c:v>
                </c:pt>
                <c:pt idx="370">
                  <c:v>45302</c:v>
                </c:pt>
                <c:pt idx="371">
                  <c:v>45301</c:v>
                </c:pt>
                <c:pt idx="372">
                  <c:v>45300</c:v>
                </c:pt>
                <c:pt idx="373">
                  <c:v>45299</c:v>
                </c:pt>
                <c:pt idx="374">
                  <c:v>45296</c:v>
                </c:pt>
                <c:pt idx="375">
                  <c:v>45295</c:v>
                </c:pt>
                <c:pt idx="376">
                  <c:v>45294</c:v>
                </c:pt>
                <c:pt idx="377">
                  <c:v>45293</c:v>
                </c:pt>
                <c:pt idx="378">
                  <c:v>45292</c:v>
                </c:pt>
                <c:pt idx="379">
                  <c:v>45289</c:v>
                </c:pt>
                <c:pt idx="380">
                  <c:v>45288</c:v>
                </c:pt>
                <c:pt idx="381">
                  <c:v>45287</c:v>
                </c:pt>
                <c:pt idx="382">
                  <c:v>45286</c:v>
                </c:pt>
                <c:pt idx="383">
                  <c:v>45285</c:v>
                </c:pt>
                <c:pt idx="384">
                  <c:v>45282</c:v>
                </c:pt>
                <c:pt idx="385">
                  <c:v>45281</c:v>
                </c:pt>
                <c:pt idx="386">
                  <c:v>45280</c:v>
                </c:pt>
                <c:pt idx="387">
                  <c:v>45279</c:v>
                </c:pt>
                <c:pt idx="388">
                  <c:v>45278</c:v>
                </c:pt>
                <c:pt idx="389">
                  <c:v>45275</c:v>
                </c:pt>
                <c:pt idx="390">
                  <c:v>45274</c:v>
                </c:pt>
                <c:pt idx="391">
                  <c:v>45273</c:v>
                </c:pt>
                <c:pt idx="392">
                  <c:v>45272</c:v>
                </c:pt>
                <c:pt idx="393">
                  <c:v>45271</c:v>
                </c:pt>
                <c:pt idx="394">
                  <c:v>45268</c:v>
                </c:pt>
                <c:pt idx="395">
                  <c:v>45267</c:v>
                </c:pt>
                <c:pt idx="396">
                  <c:v>45266</c:v>
                </c:pt>
                <c:pt idx="397">
                  <c:v>45265</c:v>
                </c:pt>
                <c:pt idx="398">
                  <c:v>45264</c:v>
                </c:pt>
                <c:pt idx="399">
                  <c:v>45261</c:v>
                </c:pt>
                <c:pt idx="400">
                  <c:v>45260</c:v>
                </c:pt>
                <c:pt idx="401">
                  <c:v>45259</c:v>
                </c:pt>
                <c:pt idx="402">
                  <c:v>45258</c:v>
                </c:pt>
                <c:pt idx="403">
                  <c:v>45257</c:v>
                </c:pt>
                <c:pt idx="404">
                  <c:v>45254</c:v>
                </c:pt>
                <c:pt idx="405">
                  <c:v>45253</c:v>
                </c:pt>
                <c:pt idx="406">
                  <c:v>45252</c:v>
                </c:pt>
                <c:pt idx="407">
                  <c:v>45251</c:v>
                </c:pt>
                <c:pt idx="408">
                  <c:v>45250</c:v>
                </c:pt>
                <c:pt idx="409">
                  <c:v>45247</c:v>
                </c:pt>
                <c:pt idx="410">
                  <c:v>45246</c:v>
                </c:pt>
                <c:pt idx="411">
                  <c:v>45245</c:v>
                </c:pt>
                <c:pt idx="412">
                  <c:v>45244</c:v>
                </c:pt>
                <c:pt idx="413">
                  <c:v>45243</c:v>
                </c:pt>
                <c:pt idx="414">
                  <c:v>45240</c:v>
                </c:pt>
                <c:pt idx="415">
                  <c:v>45239</c:v>
                </c:pt>
                <c:pt idx="416">
                  <c:v>45238</c:v>
                </c:pt>
                <c:pt idx="417">
                  <c:v>45237</c:v>
                </c:pt>
                <c:pt idx="418">
                  <c:v>45236</c:v>
                </c:pt>
                <c:pt idx="419">
                  <c:v>45233</c:v>
                </c:pt>
                <c:pt idx="420">
                  <c:v>45232</c:v>
                </c:pt>
                <c:pt idx="421">
                  <c:v>45231</c:v>
                </c:pt>
                <c:pt idx="422">
                  <c:v>45230</c:v>
                </c:pt>
                <c:pt idx="423">
                  <c:v>45229</c:v>
                </c:pt>
                <c:pt idx="424">
                  <c:v>45226</c:v>
                </c:pt>
                <c:pt idx="425">
                  <c:v>45225</c:v>
                </c:pt>
                <c:pt idx="426">
                  <c:v>45224</c:v>
                </c:pt>
                <c:pt idx="427">
                  <c:v>45223</c:v>
                </c:pt>
                <c:pt idx="428">
                  <c:v>45222</c:v>
                </c:pt>
                <c:pt idx="429">
                  <c:v>45219</c:v>
                </c:pt>
                <c:pt idx="430">
                  <c:v>45218</c:v>
                </c:pt>
                <c:pt idx="431">
                  <c:v>45217</c:v>
                </c:pt>
                <c:pt idx="432">
                  <c:v>45216</c:v>
                </c:pt>
                <c:pt idx="433">
                  <c:v>45215</c:v>
                </c:pt>
                <c:pt idx="434">
                  <c:v>45212</c:v>
                </c:pt>
                <c:pt idx="435">
                  <c:v>45211</c:v>
                </c:pt>
                <c:pt idx="436">
                  <c:v>45210</c:v>
                </c:pt>
                <c:pt idx="437">
                  <c:v>45209</c:v>
                </c:pt>
                <c:pt idx="438">
                  <c:v>45208</c:v>
                </c:pt>
                <c:pt idx="439">
                  <c:v>45205</c:v>
                </c:pt>
                <c:pt idx="440">
                  <c:v>45204</c:v>
                </c:pt>
                <c:pt idx="441">
                  <c:v>45203</c:v>
                </c:pt>
                <c:pt idx="442">
                  <c:v>45202</c:v>
                </c:pt>
                <c:pt idx="443">
                  <c:v>45201</c:v>
                </c:pt>
                <c:pt idx="444">
                  <c:v>45198</c:v>
                </c:pt>
                <c:pt idx="445">
                  <c:v>45197</c:v>
                </c:pt>
                <c:pt idx="446">
                  <c:v>45196</c:v>
                </c:pt>
                <c:pt idx="447">
                  <c:v>45195</c:v>
                </c:pt>
                <c:pt idx="448">
                  <c:v>45194</c:v>
                </c:pt>
                <c:pt idx="449">
                  <c:v>45191</c:v>
                </c:pt>
                <c:pt idx="450">
                  <c:v>45190</c:v>
                </c:pt>
                <c:pt idx="451">
                  <c:v>45189</c:v>
                </c:pt>
                <c:pt idx="452">
                  <c:v>45188</c:v>
                </c:pt>
                <c:pt idx="453">
                  <c:v>45187</c:v>
                </c:pt>
                <c:pt idx="454">
                  <c:v>45184</c:v>
                </c:pt>
                <c:pt idx="455">
                  <c:v>45183</c:v>
                </c:pt>
                <c:pt idx="456">
                  <c:v>45182</c:v>
                </c:pt>
                <c:pt idx="457">
                  <c:v>45181</c:v>
                </c:pt>
                <c:pt idx="458">
                  <c:v>45180</c:v>
                </c:pt>
                <c:pt idx="459">
                  <c:v>45177</c:v>
                </c:pt>
                <c:pt idx="460">
                  <c:v>45176</c:v>
                </c:pt>
                <c:pt idx="461">
                  <c:v>45175</c:v>
                </c:pt>
                <c:pt idx="462">
                  <c:v>45174</c:v>
                </c:pt>
                <c:pt idx="463">
                  <c:v>45173</c:v>
                </c:pt>
                <c:pt idx="464">
                  <c:v>45170</c:v>
                </c:pt>
                <c:pt idx="465">
                  <c:v>45169</c:v>
                </c:pt>
                <c:pt idx="466">
                  <c:v>45168</c:v>
                </c:pt>
                <c:pt idx="467">
                  <c:v>45167</c:v>
                </c:pt>
                <c:pt idx="468">
                  <c:v>45166</c:v>
                </c:pt>
                <c:pt idx="469">
                  <c:v>45163</c:v>
                </c:pt>
                <c:pt idx="470">
                  <c:v>45162</c:v>
                </c:pt>
                <c:pt idx="471">
                  <c:v>45161</c:v>
                </c:pt>
                <c:pt idx="472">
                  <c:v>45160</c:v>
                </c:pt>
                <c:pt idx="473">
                  <c:v>45159</c:v>
                </c:pt>
                <c:pt idx="474">
                  <c:v>45156</c:v>
                </c:pt>
                <c:pt idx="475">
                  <c:v>45155</c:v>
                </c:pt>
                <c:pt idx="476">
                  <c:v>45154</c:v>
                </c:pt>
                <c:pt idx="477">
                  <c:v>45153</c:v>
                </c:pt>
                <c:pt idx="478">
                  <c:v>45152</c:v>
                </c:pt>
                <c:pt idx="479">
                  <c:v>45149</c:v>
                </c:pt>
                <c:pt idx="480">
                  <c:v>45148</c:v>
                </c:pt>
                <c:pt idx="481">
                  <c:v>45147</c:v>
                </c:pt>
                <c:pt idx="482">
                  <c:v>45146</c:v>
                </c:pt>
                <c:pt idx="483">
                  <c:v>45145</c:v>
                </c:pt>
                <c:pt idx="484">
                  <c:v>45142</c:v>
                </c:pt>
                <c:pt idx="485">
                  <c:v>45141</c:v>
                </c:pt>
                <c:pt idx="486">
                  <c:v>45140</c:v>
                </c:pt>
                <c:pt idx="487">
                  <c:v>45139</c:v>
                </c:pt>
                <c:pt idx="488">
                  <c:v>45138</c:v>
                </c:pt>
                <c:pt idx="489">
                  <c:v>45135</c:v>
                </c:pt>
                <c:pt idx="490">
                  <c:v>45134</c:v>
                </c:pt>
                <c:pt idx="491">
                  <c:v>45133</c:v>
                </c:pt>
                <c:pt idx="492">
                  <c:v>45132</c:v>
                </c:pt>
                <c:pt idx="493">
                  <c:v>45131</c:v>
                </c:pt>
                <c:pt idx="494">
                  <c:v>45128</c:v>
                </c:pt>
                <c:pt idx="495">
                  <c:v>45127</c:v>
                </c:pt>
                <c:pt idx="496">
                  <c:v>45126</c:v>
                </c:pt>
                <c:pt idx="497">
                  <c:v>45125</c:v>
                </c:pt>
                <c:pt idx="498">
                  <c:v>45124</c:v>
                </c:pt>
                <c:pt idx="499">
                  <c:v>45121</c:v>
                </c:pt>
                <c:pt idx="500">
                  <c:v>45120</c:v>
                </c:pt>
                <c:pt idx="501">
                  <c:v>45119</c:v>
                </c:pt>
                <c:pt idx="502">
                  <c:v>45118</c:v>
                </c:pt>
                <c:pt idx="503">
                  <c:v>45117</c:v>
                </c:pt>
                <c:pt idx="504">
                  <c:v>45114</c:v>
                </c:pt>
                <c:pt idx="505">
                  <c:v>45113</c:v>
                </c:pt>
                <c:pt idx="506">
                  <c:v>45112</c:v>
                </c:pt>
                <c:pt idx="507">
                  <c:v>45111</c:v>
                </c:pt>
                <c:pt idx="508">
                  <c:v>45110</c:v>
                </c:pt>
                <c:pt idx="509">
                  <c:v>45107</c:v>
                </c:pt>
                <c:pt idx="510">
                  <c:v>45106</c:v>
                </c:pt>
                <c:pt idx="511">
                  <c:v>45105</c:v>
                </c:pt>
                <c:pt idx="512">
                  <c:v>45104</c:v>
                </c:pt>
                <c:pt idx="513">
                  <c:v>45103</c:v>
                </c:pt>
                <c:pt idx="514">
                  <c:v>45100</c:v>
                </c:pt>
                <c:pt idx="515">
                  <c:v>45099</c:v>
                </c:pt>
                <c:pt idx="516">
                  <c:v>45098</c:v>
                </c:pt>
                <c:pt idx="517">
                  <c:v>45097</c:v>
                </c:pt>
                <c:pt idx="518">
                  <c:v>45096</c:v>
                </c:pt>
                <c:pt idx="519">
                  <c:v>45093</c:v>
                </c:pt>
                <c:pt idx="520">
                  <c:v>45092</c:v>
                </c:pt>
                <c:pt idx="521">
                  <c:v>45091</c:v>
                </c:pt>
                <c:pt idx="522">
                  <c:v>45090</c:v>
                </c:pt>
                <c:pt idx="523">
                  <c:v>45089</c:v>
                </c:pt>
                <c:pt idx="524">
                  <c:v>45086</c:v>
                </c:pt>
                <c:pt idx="525">
                  <c:v>45085</c:v>
                </c:pt>
                <c:pt idx="526">
                  <c:v>45084</c:v>
                </c:pt>
                <c:pt idx="527">
                  <c:v>45083</c:v>
                </c:pt>
                <c:pt idx="528">
                  <c:v>45082</c:v>
                </c:pt>
                <c:pt idx="529">
                  <c:v>45079</c:v>
                </c:pt>
                <c:pt idx="530">
                  <c:v>45078</c:v>
                </c:pt>
                <c:pt idx="531">
                  <c:v>45077</c:v>
                </c:pt>
                <c:pt idx="532">
                  <c:v>45076</c:v>
                </c:pt>
                <c:pt idx="533">
                  <c:v>45075</c:v>
                </c:pt>
                <c:pt idx="534">
                  <c:v>45072</c:v>
                </c:pt>
                <c:pt idx="535">
                  <c:v>45071</c:v>
                </c:pt>
                <c:pt idx="536">
                  <c:v>45070</c:v>
                </c:pt>
                <c:pt idx="537">
                  <c:v>45069</c:v>
                </c:pt>
                <c:pt idx="538">
                  <c:v>45068</c:v>
                </c:pt>
                <c:pt idx="539">
                  <c:v>45065</c:v>
                </c:pt>
                <c:pt idx="540">
                  <c:v>45064</c:v>
                </c:pt>
                <c:pt idx="541">
                  <c:v>45063</c:v>
                </c:pt>
                <c:pt idx="542">
                  <c:v>45062</c:v>
                </c:pt>
                <c:pt idx="543">
                  <c:v>45061</c:v>
                </c:pt>
                <c:pt idx="544">
                  <c:v>45058</c:v>
                </c:pt>
                <c:pt idx="545">
                  <c:v>45057</c:v>
                </c:pt>
                <c:pt idx="546">
                  <c:v>45056</c:v>
                </c:pt>
                <c:pt idx="547">
                  <c:v>45055</c:v>
                </c:pt>
                <c:pt idx="548">
                  <c:v>45054</c:v>
                </c:pt>
                <c:pt idx="549">
                  <c:v>45051</c:v>
                </c:pt>
                <c:pt idx="550">
                  <c:v>45050</c:v>
                </c:pt>
                <c:pt idx="551">
                  <c:v>45049</c:v>
                </c:pt>
                <c:pt idx="552">
                  <c:v>45048</c:v>
                </c:pt>
                <c:pt idx="553">
                  <c:v>45047</c:v>
                </c:pt>
                <c:pt idx="554">
                  <c:v>45044</c:v>
                </c:pt>
                <c:pt idx="555">
                  <c:v>45043</c:v>
                </c:pt>
                <c:pt idx="556">
                  <c:v>45042</c:v>
                </c:pt>
                <c:pt idx="557">
                  <c:v>45041</c:v>
                </c:pt>
                <c:pt idx="558">
                  <c:v>45040</c:v>
                </c:pt>
                <c:pt idx="559">
                  <c:v>45037</c:v>
                </c:pt>
                <c:pt idx="560">
                  <c:v>45036</c:v>
                </c:pt>
                <c:pt idx="561">
                  <c:v>45035</c:v>
                </c:pt>
                <c:pt idx="562">
                  <c:v>45034</c:v>
                </c:pt>
                <c:pt idx="563">
                  <c:v>45033</c:v>
                </c:pt>
                <c:pt idx="564">
                  <c:v>45030</c:v>
                </c:pt>
                <c:pt idx="565">
                  <c:v>45029</c:v>
                </c:pt>
                <c:pt idx="566">
                  <c:v>45028</c:v>
                </c:pt>
                <c:pt idx="567">
                  <c:v>45027</c:v>
                </c:pt>
                <c:pt idx="568">
                  <c:v>45026</c:v>
                </c:pt>
                <c:pt idx="569">
                  <c:v>45023</c:v>
                </c:pt>
                <c:pt idx="570">
                  <c:v>45022</c:v>
                </c:pt>
                <c:pt idx="571">
                  <c:v>45021</c:v>
                </c:pt>
                <c:pt idx="572">
                  <c:v>45020</c:v>
                </c:pt>
                <c:pt idx="573">
                  <c:v>45019</c:v>
                </c:pt>
                <c:pt idx="574">
                  <c:v>45016</c:v>
                </c:pt>
                <c:pt idx="575">
                  <c:v>45015</c:v>
                </c:pt>
                <c:pt idx="576">
                  <c:v>45014</c:v>
                </c:pt>
                <c:pt idx="577">
                  <c:v>45013</c:v>
                </c:pt>
                <c:pt idx="578">
                  <c:v>45012</c:v>
                </c:pt>
                <c:pt idx="579">
                  <c:v>45009</c:v>
                </c:pt>
                <c:pt idx="580">
                  <c:v>45008</c:v>
                </c:pt>
                <c:pt idx="581">
                  <c:v>45007</c:v>
                </c:pt>
                <c:pt idx="582">
                  <c:v>45006</c:v>
                </c:pt>
                <c:pt idx="583">
                  <c:v>45005</c:v>
                </c:pt>
                <c:pt idx="584">
                  <c:v>45002</c:v>
                </c:pt>
                <c:pt idx="585">
                  <c:v>45001</c:v>
                </c:pt>
                <c:pt idx="586">
                  <c:v>45000</c:v>
                </c:pt>
                <c:pt idx="587">
                  <c:v>44999</c:v>
                </c:pt>
                <c:pt idx="588">
                  <c:v>44998</c:v>
                </c:pt>
                <c:pt idx="589">
                  <c:v>44995</c:v>
                </c:pt>
                <c:pt idx="590">
                  <c:v>44994</c:v>
                </c:pt>
                <c:pt idx="591">
                  <c:v>44993</c:v>
                </c:pt>
                <c:pt idx="592">
                  <c:v>44992</c:v>
                </c:pt>
                <c:pt idx="593">
                  <c:v>44991</c:v>
                </c:pt>
                <c:pt idx="594">
                  <c:v>44988</c:v>
                </c:pt>
                <c:pt idx="595">
                  <c:v>44987</c:v>
                </c:pt>
                <c:pt idx="596">
                  <c:v>44986</c:v>
                </c:pt>
                <c:pt idx="597">
                  <c:v>44985</c:v>
                </c:pt>
                <c:pt idx="598">
                  <c:v>44984</c:v>
                </c:pt>
                <c:pt idx="599">
                  <c:v>44981</c:v>
                </c:pt>
                <c:pt idx="600">
                  <c:v>44980</c:v>
                </c:pt>
                <c:pt idx="601">
                  <c:v>44979</c:v>
                </c:pt>
                <c:pt idx="602">
                  <c:v>44978</c:v>
                </c:pt>
                <c:pt idx="603">
                  <c:v>44977</c:v>
                </c:pt>
                <c:pt idx="604">
                  <c:v>44974</c:v>
                </c:pt>
                <c:pt idx="605">
                  <c:v>44973</c:v>
                </c:pt>
                <c:pt idx="606">
                  <c:v>44972</c:v>
                </c:pt>
                <c:pt idx="607">
                  <c:v>44971</c:v>
                </c:pt>
                <c:pt idx="608">
                  <c:v>44970</c:v>
                </c:pt>
                <c:pt idx="609">
                  <c:v>44967</c:v>
                </c:pt>
                <c:pt idx="610">
                  <c:v>44966</c:v>
                </c:pt>
                <c:pt idx="611">
                  <c:v>44965</c:v>
                </c:pt>
                <c:pt idx="612">
                  <c:v>44964</c:v>
                </c:pt>
                <c:pt idx="613">
                  <c:v>44963</c:v>
                </c:pt>
                <c:pt idx="614">
                  <c:v>44960</c:v>
                </c:pt>
                <c:pt idx="615">
                  <c:v>44959</c:v>
                </c:pt>
                <c:pt idx="616">
                  <c:v>44958</c:v>
                </c:pt>
                <c:pt idx="617">
                  <c:v>44957</c:v>
                </c:pt>
                <c:pt idx="618">
                  <c:v>44956</c:v>
                </c:pt>
                <c:pt idx="619">
                  <c:v>44953</c:v>
                </c:pt>
                <c:pt idx="620">
                  <c:v>44952</c:v>
                </c:pt>
                <c:pt idx="621">
                  <c:v>44951</c:v>
                </c:pt>
                <c:pt idx="622">
                  <c:v>44950</c:v>
                </c:pt>
                <c:pt idx="623">
                  <c:v>44949</c:v>
                </c:pt>
                <c:pt idx="624">
                  <c:v>44946</c:v>
                </c:pt>
                <c:pt idx="625">
                  <c:v>44945</c:v>
                </c:pt>
                <c:pt idx="626">
                  <c:v>44944</c:v>
                </c:pt>
                <c:pt idx="627">
                  <c:v>44943</c:v>
                </c:pt>
                <c:pt idx="628">
                  <c:v>44942</c:v>
                </c:pt>
                <c:pt idx="629">
                  <c:v>44939</c:v>
                </c:pt>
                <c:pt idx="630">
                  <c:v>44938</c:v>
                </c:pt>
                <c:pt idx="631">
                  <c:v>44937</c:v>
                </c:pt>
                <c:pt idx="632">
                  <c:v>44936</c:v>
                </c:pt>
                <c:pt idx="633">
                  <c:v>44935</c:v>
                </c:pt>
                <c:pt idx="634">
                  <c:v>44932</c:v>
                </c:pt>
                <c:pt idx="635">
                  <c:v>44931</c:v>
                </c:pt>
                <c:pt idx="636">
                  <c:v>44930</c:v>
                </c:pt>
                <c:pt idx="637">
                  <c:v>44929</c:v>
                </c:pt>
                <c:pt idx="638">
                  <c:v>44928</c:v>
                </c:pt>
                <c:pt idx="639">
                  <c:v>44925</c:v>
                </c:pt>
                <c:pt idx="640">
                  <c:v>44924</c:v>
                </c:pt>
                <c:pt idx="641">
                  <c:v>44923</c:v>
                </c:pt>
                <c:pt idx="642">
                  <c:v>44922</c:v>
                </c:pt>
                <c:pt idx="643">
                  <c:v>44921</c:v>
                </c:pt>
                <c:pt idx="644">
                  <c:v>44918</c:v>
                </c:pt>
                <c:pt idx="645">
                  <c:v>44917</c:v>
                </c:pt>
                <c:pt idx="646">
                  <c:v>44916</c:v>
                </c:pt>
                <c:pt idx="647">
                  <c:v>44915</c:v>
                </c:pt>
                <c:pt idx="648">
                  <c:v>44914</c:v>
                </c:pt>
                <c:pt idx="649">
                  <c:v>44911</c:v>
                </c:pt>
                <c:pt idx="650">
                  <c:v>44910</c:v>
                </c:pt>
                <c:pt idx="651">
                  <c:v>44909</c:v>
                </c:pt>
                <c:pt idx="652">
                  <c:v>44908</c:v>
                </c:pt>
                <c:pt idx="653">
                  <c:v>44907</c:v>
                </c:pt>
                <c:pt idx="654">
                  <c:v>44904</c:v>
                </c:pt>
                <c:pt idx="655">
                  <c:v>44903</c:v>
                </c:pt>
                <c:pt idx="656">
                  <c:v>44902</c:v>
                </c:pt>
                <c:pt idx="657">
                  <c:v>44901</c:v>
                </c:pt>
                <c:pt idx="658">
                  <c:v>44900</c:v>
                </c:pt>
                <c:pt idx="659">
                  <c:v>44897</c:v>
                </c:pt>
                <c:pt idx="660">
                  <c:v>44896</c:v>
                </c:pt>
                <c:pt idx="661">
                  <c:v>44895</c:v>
                </c:pt>
                <c:pt idx="662">
                  <c:v>44894</c:v>
                </c:pt>
                <c:pt idx="663">
                  <c:v>44893</c:v>
                </c:pt>
                <c:pt idx="664">
                  <c:v>44890</c:v>
                </c:pt>
                <c:pt idx="665">
                  <c:v>44889</c:v>
                </c:pt>
                <c:pt idx="666">
                  <c:v>44888</c:v>
                </c:pt>
                <c:pt idx="667">
                  <c:v>44887</c:v>
                </c:pt>
                <c:pt idx="668">
                  <c:v>44886</c:v>
                </c:pt>
                <c:pt idx="669">
                  <c:v>44883</c:v>
                </c:pt>
                <c:pt idx="670">
                  <c:v>44882</c:v>
                </c:pt>
                <c:pt idx="671">
                  <c:v>44881</c:v>
                </c:pt>
                <c:pt idx="672">
                  <c:v>44880</c:v>
                </c:pt>
                <c:pt idx="673">
                  <c:v>44879</c:v>
                </c:pt>
                <c:pt idx="674">
                  <c:v>44876</c:v>
                </c:pt>
                <c:pt idx="675">
                  <c:v>44875</c:v>
                </c:pt>
                <c:pt idx="676">
                  <c:v>44874</c:v>
                </c:pt>
                <c:pt idx="677">
                  <c:v>44873</c:v>
                </c:pt>
                <c:pt idx="678">
                  <c:v>44872</c:v>
                </c:pt>
                <c:pt idx="679">
                  <c:v>44869</c:v>
                </c:pt>
                <c:pt idx="680">
                  <c:v>44868</c:v>
                </c:pt>
                <c:pt idx="681">
                  <c:v>44867</c:v>
                </c:pt>
                <c:pt idx="682">
                  <c:v>44866</c:v>
                </c:pt>
                <c:pt idx="683">
                  <c:v>44865</c:v>
                </c:pt>
                <c:pt idx="684">
                  <c:v>44862</c:v>
                </c:pt>
                <c:pt idx="685">
                  <c:v>44861</c:v>
                </c:pt>
                <c:pt idx="686">
                  <c:v>44860</c:v>
                </c:pt>
                <c:pt idx="687">
                  <c:v>44859</c:v>
                </c:pt>
                <c:pt idx="688">
                  <c:v>44858</c:v>
                </c:pt>
                <c:pt idx="689">
                  <c:v>44855</c:v>
                </c:pt>
                <c:pt idx="690">
                  <c:v>44854</c:v>
                </c:pt>
                <c:pt idx="691">
                  <c:v>44853</c:v>
                </c:pt>
                <c:pt idx="692">
                  <c:v>44852</c:v>
                </c:pt>
                <c:pt idx="693">
                  <c:v>44851</c:v>
                </c:pt>
                <c:pt idx="694">
                  <c:v>44848</c:v>
                </c:pt>
                <c:pt idx="695">
                  <c:v>44847</c:v>
                </c:pt>
                <c:pt idx="696">
                  <c:v>44846</c:v>
                </c:pt>
                <c:pt idx="697">
                  <c:v>44845</c:v>
                </c:pt>
                <c:pt idx="698">
                  <c:v>44844</c:v>
                </c:pt>
                <c:pt idx="699">
                  <c:v>44841</c:v>
                </c:pt>
                <c:pt idx="700">
                  <c:v>44840</c:v>
                </c:pt>
                <c:pt idx="701">
                  <c:v>44839</c:v>
                </c:pt>
                <c:pt idx="702">
                  <c:v>44838</c:v>
                </c:pt>
                <c:pt idx="703">
                  <c:v>44837</c:v>
                </c:pt>
                <c:pt idx="704">
                  <c:v>44834</c:v>
                </c:pt>
                <c:pt idx="705">
                  <c:v>44833</c:v>
                </c:pt>
                <c:pt idx="706">
                  <c:v>44832</c:v>
                </c:pt>
                <c:pt idx="707">
                  <c:v>44831</c:v>
                </c:pt>
                <c:pt idx="708">
                  <c:v>44830</c:v>
                </c:pt>
                <c:pt idx="709">
                  <c:v>44827</c:v>
                </c:pt>
                <c:pt idx="710">
                  <c:v>44826</c:v>
                </c:pt>
                <c:pt idx="711">
                  <c:v>44825</c:v>
                </c:pt>
                <c:pt idx="712">
                  <c:v>44824</c:v>
                </c:pt>
                <c:pt idx="713">
                  <c:v>44823</c:v>
                </c:pt>
                <c:pt idx="714">
                  <c:v>44820</c:v>
                </c:pt>
                <c:pt idx="715">
                  <c:v>44819</c:v>
                </c:pt>
                <c:pt idx="716">
                  <c:v>44818</c:v>
                </c:pt>
                <c:pt idx="717">
                  <c:v>44817</c:v>
                </c:pt>
                <c:pt idx="718">
                  <c:v>44816</c:v>
                </c:pt>
                <c:pt idx="719">
                  <c:v>44813</c:v>
                </c:pt>
                <c:pt idx="720">
                  <c:v>44812</c:v>
                </c:pt>
                <c:pt idx="721">
                  <c:v>44811</c:v>
                </c:pt>
                <c:pt idx="722">
                  <c:v>44810</c:v>
                </c:pt>
                <c:pt idx="723">
                  <c:v>44809</c:v>
                </c:pt>
                <c:pt idx="724">
                  <c:v>44806</c:v>
                </c:pt>
                <c:pt idx="725">
                  <c:v>44805</c:v>
                </c:pt>
                <c:pt idx="726">
                  <c:v>44804</c:v>
                </c:pt>
                <c:pt idx="727">
                  <c:v>44803</c:v>
                </c:pt>
                <c:pt idx="728">
                  <c:v>44802</c:v>
                </c:pt>
                <c:pt idx="729">
                  <c:v>44799</c:v>
                </c:pt>
                <c:pt idx="730">
                  <c:v>44798</c:v>
                </c:pt>
                <c:pt idx="731">
                  <c:v>44797</c:v>
                </c:pt>
                <c:pt idx="732">
                  <c:v>44796</c:v>
                </c:pt>
                <c:pt idx="733">
                  <c:v>44795</c:v>
                </c:pt>
                <c:pt idx="734">
                  <c:v>44792</c:v>
                </c:pt>
                <c:pt idx="735">
                  <c:v>44791</c:v>
                </c:pt>
                <c:pt idx="736">
                  <c:v>44790</c:v>
                </c:pt>
                <c:pt idx="737">
                  <c:v>44789</c:v>
                </c:pt>
                <c:pt idx="738">
                  <c:v>44788</c:v>
                </c:pt>
                <c:pt idx="739">
                  <c:v>44785</c:v>
                </c:pt>
                <c:pt idx="740">
                  <c:v>44784</c:v>
                </c:pt>
                <c:pt idx="741">
                  <c:v>44783</c:v>
                </c:pt>
                <c:pt idx="742">
                  <c:v>44782</c:v>
                </c:pt>
                <c:pt idx="743">
                  <c:v>44781</c:v>
                </c:pt>
                <c:pt idx="744">
                  <c:v>44778</c:v>
                </c:pt>
                <c:pt idx="745">
                  <c:v>44777</c:v>
                </c:pt>
                <c:pt idx="746">
                  <c:v>44776</c:v>
                </c:pt>
                <c:pt idx="747">
                  <c:v>44775</c:v>
                </c:pt>
                <c:pt idx="748">
                  <c:v>44774</c:v>
                </c:pt>
                <c:pt idx="749">
                  <c:v>44771</c:v>
                </c:pt>
                <c:pt idx="750">
                  <c:v>44770</c:v>
                </c:pt>
                <c:pt idx="751">
                  <c:v>44769</c:v>
                </c:pt>
                <c:pt idx="752">
                  <c:v>44768</c:v>
                </c:pt>
                <c:pt idx="753">
                  <c:v>44767</c:v>
                </c:pt>
                <c:pt idx="754">
                  <c:v>44764</c:v>
                </c:pt>
                <c:pt idx="755">
                  <c:v>44763</c:v>
                </c:pt>
                <c:pt idx="756">
                  <c:v>44762</c:v>
                </c:pt>
                <c:pt idx="757">
                  <c:v>44761</c:v>
                </c:pt>
                <c:pt idx="758">
                  <c:v>44760</c:v>
                </c:pt>
                <c:pt idx="759">
                  <c:v>44757</c:v>
                </c:pt>
                <c:pt idx="760">
                  <c:v>44756</c:v>
                </c:pt>
                <c:pt idx="761">
                  <c:v>44755</c:v>
                </c:pt>
                <c:pt idx="762">
                  <c:v>44754</c:v>
                </c:pt>
                <c:pt idx="763">
                  <c:v>44753</c:v>
                </c:pt>
                <c:pt idx="764">
                  <c:v>44750</c:v>
                </c:pt>
                <c:pt idx="765">
                  <c:v>44749</c:v>
                </c:pt>
                <c:pt idx="766">
                  <c:v>44748</c:v>
                </c:pt>
                <c:pt idx="767">
                  <c:v>44747</c:v>
                </c:pt>
                <c:pt idx="768">
                  <c:v>44746</c:v>
                </c:pt>
                <c:pt idx="769">
                  <c:v>44743</c:v>
                </c:pt>
                <c:pt idx="770">
                  <c:v>44742</c:v>
                </c:pt>
                <c:pt idx="771">
                  <c:v>44741</c:v>
                </c:pt>
                <c:pt idx="772">
                  <c:v>44740</c:v>
                </c:pt>
                <c:pt idx="773">
                  <c:v>44739</c:v>
                </c:pt>
                <c:pt idx="774">
                  <c:v>44736</c:v>
                </c:pt>
                <c:pt idx="775">
                  <c:v>44735</c:v>
                </c:pt>
                <c:pt idx="776">
                  <c:v>44734</c:v>
                </c:pt>
                <c:pt idx="777">
                  <c:v>44733</c:v>
                </c:pt>
                <c:pt idx="778">
                  <c:v>44732</c:v>
                </c:pt>
                <c:pt idx="779">
                  <c:v>44729</c:v>
                </c:pt>
                <c:pt idx="780">
                  <c:v>44728</c:v>
                </c:pt>
                <c:pt idx="781">
                  <c:v>44727</c:v>
                </c:pt>
                <c:pt idx="782">
                  <c:v>44726</c:v>
                </c:pt>
                <c:pt idx="783">
                  <c:v>44725</c:v>
                </c:pt>
                <c:pt idx="784">
                  <c:v>44722</c:v>
                </c:pt>
                <c:pt idx="785">
                  <c:v>44721</c:v>
                </c:pt>
                <c:pt idx="786">
                  <c:v>44720</c:v>
                </c:pt>
                <c:pt idx="787">
                  <c:v>44719</c:v>
                </c:pt>
                <c:pt idx="788">
                  <c:v>44718</c:v>
                </c:pt>
                <c:pt idx="789">
                  <c:v>44715</c:v>
                </c:pt>
                <c:pt idx="790">
                  <c:v>44714</c:v>
                </c:pt>
                <c:pt idx="791">
                  <c:v>44713</c:v>
                </c:pt>
                <c:pt idx="792">
                  <c:v>44712</c:v>
                </c:pt>
                <c:pt idx="793">
                  <c:v>44711</c:v>
                </c:pt>
                <c:pt idx="794">
                  <c:v>44708</c:v>
                </c:pt>
                <c:pt idx="795">
                  <c:v>44707</c:v>
                </c:pt>
                <c:pt idx="796">
                  <c:v>44706</c:v>
                </c:pt>
                <c:pt idx="797">
                  <c:v>44705</c:v>
                </c:pt>
                <c:pt idx="798">
                  <c:v>44704</c:v>
                </c:pt>
                <c:pt idx="799">
                  <c:v>44701</c:v>
                </c:pt>
                <c:pt idx="800">
                  <c:v>44700</c:v>
                </c:pt>
                <c:pt idx="801">
                  <c:v>44699</c:v>
                </c:pt>
                <c:pt idx="802">
                  <c:v>44698</c:v>
                </c:pt>
                <c:pt idx="803">
                  <c:v>44697</c:v>
                </c:pt>
                <c:pt idx="804">
                  <c:v>44694</c:v>
                </c:pt>
                <c:pt idx="805">
                  <c:v>44693</c:v>
                </c:pt>
                <c:pt idx="806">
                  <c:v>44692</c:v>
                </c:pt>
                <c:pt idx="807">
                  <c:v>44691</c:v>
                </c:pt>
                <c:pt idx="808">
                  <c:v>44690</c:v>
                </c:pt>
                <c:pt idx="809">
                  <c:v>44687</c:v>
                </c:pt>
                <c:pt idx="810">
                  <c:v>44686</c:v>
                </c:pt>
                <c:pt idx="811">
                  <c:v>44685</c:v>
                </c:pt>
                <c:pt idx="812">
                  <c:v>44684</c:v>
                </c:pt>
                <c:pt idx="813">
                  <c:v>44683</c:v>
                </c:pt>
                <c:pt idx="814">
                  <c:v>44680</c:v>
                </c:pt>
                <c:pt idx="815">
                  <c:v>44679</c:v>
                </c:pt>
                <c:pt idx="816">
                  <c:v>44678</c:v>
                </c:pt>
                <c:pt idx="817">
                  <c:v>44677</c:v>
                </c:pt>
                <c:pt idx="818">
                  <c:v>44676</c:v>
                </c:pt>
                <c:pt idx="819">
                  <c:v>44673</c:v>
                </c:pt>
                <c:pt idx="820">
                  <c:v>44672</c:v>
                </c:pt>
                <c:pt idx="821">
                  <c:v>44671</c:v>
                </c:pt>
                <c:pt idx="822">
                  <c:v>44670</c:v>
                </c:pt>
                <c:pt idx="823">
                  <c:v>44669</c:v>
                </c:pt>
                <c:pt idx="824">
                  <c:v>44666</c:v>
                </c:pt>
                <c:pt idx="825">
                  <c:v>44665</c:v>
                </c:pt>
                <c:pt idx="826">
                  <c:v>44664</c:v>
                </c:pt>
                <c:pt idx="827">
                  <c:v>44663</c:v>
                </c:pt>
                <c:pt idx="828">
                  <c:v>44662</c:v>
                </c:pt>
                <c:pt idx="829">
                  <c:v>44659</c:v>
                </c:pt>
                <c:pt idx="830">
                  <c:v>44658</c:v>
                </c:pt>
                <c:pt idx="831">
                  <c:v>44657</c:v>
                </c:pt>
                <c:pt idx="832">
                  <c:v>44656</c:v>
                </c:pt>
                <c:pt idx="833">
                  <c:v>44655</c:v>
                </c:pt>
                <c:pt idx="834">
                  <c:v>44652</c:v>
                </c:pt>
                <c:pt idx="835">
                  <c:v>44651</c:v>
                </c:pt>
                <c:pt idx="836">
                  <c:v>44650</c:v>
                </c:pt>
                <c:pt idx="837">
                  <c:v>44649</c:v>
                </c:pt>
                <c:pt idx="838">
                  <c:v>44648</c:v>
                </c:pt>
                <c:pt idx="839">
                  <c:v>44645</c:v>
                </c:pt>
                <c:pt idx="840">
                  <c:v>44644</c:v>
                </c:pt>
                <c:pt idx="841">
                  <c:v>44643</c:v>
                </c:pt>
                <c:pt idx="842">
                  <c:v>44642</c:v>
                </c:pt>
                <c:pt idx="843">
                  <c:v>44641</c:v>
                </c:pt>
                <c:pt idx="844">
                  <c:v>44638</c:v>
                </c:pt>
                <c:pt idx="845">
                  <c:v>44637</c:v>
                </c:pt>
                <c:pt idx="846">
                  <c:v>44636</c:v>
                </c:pt>
                <c:pt idx="847">
                  <c:v>44635</c:v>
                </c:pt>
                <c:pt idx="848">
                  <c:v>44634</c:v>
                </c:pt>
                <c:pt idx="849">
                  <c:v>44631</c:v>
                </c:pt>
                <c:pt idx="850">
                  <c:v>44630</c:v>
                </c:pt>
                <c:pt idx="851">
                  <c:v>44629</c:v>
                </c:pt>
                <c:pt idx="852">
                  <c:v>44628</c:v>
                </c:pt>
                <c:pt idx="853">
                  <c:v>44627</c:v>
                </c:pt>
                <c:pt idx="854">
                  <c:v>44624</c:v>
                </c:pt>
                <c:pt idx="855">
                  <c:v>44623</c:v>
                </c:pt>
                <c:pt idx="856">
                  <c:v>44622</c:v>
                </c:pt>
                <c:pt idx="857">
                  <c:v>44621</c:v>
                </c:pt>
                <c:pt idx="858">
                  <c:v>44620</c:v>
                </c:pt>
                <c:pt idx="859">
                  <c:v>44617</c:v>
                </c:pt>
                <c:pt idx="860">
                  <c:v>44616</c:v>
                </c:pt>
                <c:pt idx="861">
                  <c:v>44615</c:v>
                </c:pt>
                <c:pt idx="862">
                  <c:v>44614</c:v>
                </c:pt>
                <c:pt idx="863">
                  <c:v>44613</c:v>
                </c:pt>
                <c:pt idx="864">
                  <c:v>44610</c:v>
                </c:pt>
                <c:pt idx="865">
                  <c:v>44609</c:v>
                </c:pt>
                <c:pt idx="866">
                  <c:v>44608</c:v>
                </c:pt>
                <c:pt idx="867">
                  <c:v>44607</c:v>
                </c:pt>
                <c:pt idx="868">
                  <c:v>44606</c:v>
                </c:pt>
                <c:pt idx="869">
                  <c:v>44603</c:v>
                </c:pt>
                <c:pt idx="870">
                  <c:v>44602</c:v>
                </c:pt>
                <c:pt idx="871">
                  <c:v>44601</c:v>
                </c:pt>
                <c:pt idx="872">
                  <c:v>44600</c:v>
                </c:pt>
                <c:pt idx="873">
                  <c:v>44599</c:v>
                </c:pt>
                <c:pt idx="874">
                  <c:v>44596</c:v>
                </c:pt>
                <c:pt idx="875">
                  <c:v>44595</c:v>
                </c:pt>
                <c:pt idx="876">
                  <c:v>44594</c:v>
                </c:pt>
                <c:pt idx="877">
                  <c:v>44593</c:v>
                </c:pt>
                <c:pt idx="878">
                  <c:v>44592</c:v>
                </c:pt>
                <c:pt idx="879">
                  <c:v>44589</c:v>
                </c:pt>
                <c:pt idx="880">
                  <c:v>44588</c:v>
                </c:pt>
                <c:pt idx="881">
                  <c:v>44587</c:v>
                </c:pt>
                <c:pt idx="882">
                  <c:v>44586</c:v>
                </c:pt>
                <c:pt idx="883">
                  <c:v>44585</c:v>
                </c:pt>
                <c:pt idx="884">
                  <c:v>44582</c:v>
                </c:pt>
                <c:pt idx="885">
                  <c:v>44581</c:v>
                </c:pt>
                <c:pt idx="886">
                  <c:v>44580</c:v>
                </c:pt>
                <c:pt idx="887">
                  <c:v>44579</c:v>
                </c:pt>
                <c:pt idx="888">
                  <c:v>44578</c:v>
                </c:pt>
                <c:pt idx="889">
                  <c:v>44575</c:v>
                </c:pt>
                <c:pt idx="890">
                  <c:v>44574</c:v>
                </c:pt>
                <c:pt idx="891">
                  <c:v>44573</c:v>
                </c:pt>
                <c:pt idx="892">
                  <c:v>44572</c:v>
                </c:pt>
                <c:pt idx="893">
                  <c:v>44571</c:v>
                </c:pt>
                <c:pt idx="894">
                  <c:v>44568</c:v>
                </c:pt>
                <c:pt idx="895">
                  <c:v>44567</c:v>
                </c:pt>
                <c:pt idx="896">
                  <c:v>44566</c:v>
                </c:pt>
                <c:pt idx="897">
                  <c:v>44565</c:v>
                </c:pt>
                <c:pt idx="898">
                  <c:v>44564</c:v>
                </c:pt>
                <c:pt idx="899">
                  <c:v>44561</c:v>
                </c:pt>
                <c:pt idx="900">
                  <c:v>44560</c:v>
                </c:pt>
                <c:pt idx="901">
                  <c:v>44559</c:v>
                </c:pt>
                <c:pt idx="902">
                  <c:v>44558</c:v>
                </c:pt>
                <c:pt idx="903">
                  <c:v>44557</c:v>
                </c:pt>
                <c:pt idx="904">
                  <c:v>44554</c:v>
                </c:pt>
                <c:pt idx="905">
                  <c:v>44553</c:v>
                </c:pt>
                <c:pt idx="906">
                  <c:v>44552</c:v>
                </c:pt>
                <c:pt idx="907">
                  <c:v>44551</c:v>
                </c:pt>
                <c:pt idx="908">
                  <c:v>44550</c:v>
                </c:pt>
                <c:pt idx="909">
                  <c:v>44547</c:v>
                </c:pt>
                <c:pt idx="910">
                  <c:v>44546</c:v>
                </c:pt>
                <c:pt idx="911">
                  <c:v>44545</c:v>
                </c:pt>
                <c:pt idx="912">
                  <c:v>44544</c:v>
                </c:pt>
                <c:pt idx="913">
                  <c:v>44543</c:v>
                </c:pt>
                <c:pt idx="914">
                  <c:v>44540</c:v>
                </c:pt>
                <c:pt idx="915">
                  <c:v>44539</c:v>
                </c:pt>
                <c:pt idx="916">
                  <c:v>44538</c:v>
                </c:pt>
                <c:pt idx="917">
                  <c:v>44537</c:v>
                </c:pt>
                <c:pt idx="918">
                  <c:v>44536</c:v>
                </c:pt>
                <c:pt idx="919">
                  <c:v>44533</c:v>
                </c:pt>
                <c:pt idx="920">
                  <c:v>44532</c:v>
                </c:pt>
                <c:pt idx="921">
                  <c:v>44531</c:v>
                </c:pt>
                <c:pt idx="922">
                  <c:v>44530</c:v>
                </c:pt>
                <c:pt idx="923">
                  <c:v>44529</c:v>
                </c:pt>
                <c:pt idx="924">
                  <c:v>44526</c:v>
                </c:pt>
                <c:pt idx="925">
                  <c:v>44525</c:v>
                </c:pt>
                <c:pt idx="926">
                  <c:v>44524</c:v>
                </c:pt>
                <c:pt idx="927">
                  <c:v>44523</c:v>
                </c:pt>
                <c:pt idx="928">
                  <c:v>44522</c:v>
                </c:pt>
                <c:pt idx="929">
                  <c:v>44519</c:v>
                </c:pt>
                <c:pt idx="930">
                  <c:v>44518</c:v>
                </c:pt>
                <c:pt idx="931">
                  <c:v>44517</c:v>
                </c:pt>
                <c:pt idx="932">
                  <c:v>44516</c:v>
                </c:pt>
                <c:pt idx="933">
                  <c:v>44515</c:v>
                </c:pt>
                <c:pt idx="934">
                  <c:v>44512</c:v>
                </c:pt>
                <c:pt idx="935">
                  <c:v>44511</c:v>
                </c:pt>
                <c:pt idx="936">
                  <c:v>44510</c:v>
                </c:pt>
                <c:pt idx="937">
                  <c:v>44509</c:v>
                </c:pt>
                <c:pt idx="938">
                  <c:v>44508</c:v>
                </c:pt>
                <c:pt idx="939">
                  <c:v>44505</c:v>
                </c:pt>
                <c:pt idx="940">
                  <c:v>44504</c:v>
                </c:pt>
                <c:pt idx="941">
                  <c:v>44503</c:v>
                </c:pt>
                <c:pt idx="942">
                  <c:v>44502</c:v>
                </c:pt>
                <c:pt idx="943">
                  <c:v>44501</c:v>
                </c:pt>
                <c:pt idx="944">
                  <c:v>44498</c:v>
                </c:pt>
                <c:pt idx="945">
                  <c:v>44497</c:v>
                </c:pt>
                <c:pt idx="946">
                  <c:v>44496</c:v>
                </c:pt>
                <c:pt idx="947">
                  <c:v>44495</c:v>
                </c:pt>
                <c:pt idx="948">
                  <c:v>44494</c:v>
                </c:pt>
                <c:pt idx="949">
                  <c:v>44491</c:v>
                </c:pt>
                <c:pt idx="950">
                  <c:v>44490</c:v>
                </c:pt>
                <c:pt idx="951">
                  <c:v>44489</c:v>
                </c:pt>
                <c:pt idx="952">
                  <c:v>44488</c:v>
                </c:pt>
                <c:pt idx="953">
                  <c:v>44487</c:v>
                </c:pt>
                <c:pt idx="954">
                  <c:v>44484</c:v>
                </c:pt>
                <c:pt idx="955">
                  <c:v>44483</c:v>
                </c:pt>
                <c:pt idx="956">
                  <c:v>44482</c:v>
                </c:pt>
                <c:pt idx="957">
                  <c:v>44481</c:v>
                </c:pt>
                <c:pt idx="958">
                  <c:v>44480</c:v>
                </c:pt>
                <c:pt idx="959">
                  <c:v>44477</c:v>
                </c:pt>
                <c:pt idx="960">
                  <c:v>44476</c:v>
                </c:pt>
                <c:pt idx="961">
                  <c:v>44475</c:v>
                </c:pt>
                <c:pt idx="962">
                  <c:v>44474</c:v>
                </c:pt>
                <c:pt idx="963">
                  <c:v>44473</c:v>
                </c:pt>
                <c:pt idx="964">
                  <c:v>44470</c:v>
                </c:pt>
                <c:pt idx="965">
                  <c:v>44469</c:v>
                </c:pt>
                <c:pt idx="966">
                  <c:v>44468</c:v>
                </c:pt>
                <c:pt idx="967">
                  <c:v>44467</c:v>
                </c:pt>
                <c:pt idx="968">
                  <c:v>44466</c:v>
                </c:pt>
                <c:pt idx="969">
                  <c:v>44463</c:v>
                </c:pt>
                <c:pt idx="970">
                  <c:v>44462</c:v>
                </c:pt>
                <c:pt idx="971">
                  <c:v>44461</c:v>
                </c:pt>
                <c:pt idx="972">
                  <c:v>44460</c:v>
                </c:pt>
                <c:pt idx="973">
                  <c:v>44459</c:v>
                </c:pt>
                <c:pt idx="974">
                  <c:v>44456</c:v>
                </c:pt>
                <c:pt idx="975">
                  <c:v>44455</c:v>
                </c:pt>
                <c:pt idx="976">
                  <c:v>44454</c:v>
                </c:pt>
                <c:pt idx="977">
                  <c:v>44453</c:v>
                </c:pt>
                <c:pt idx="978">
                  <c:v>44452</c:v>
                </c:pt>
                <c:pt idx="979">
                  <c:v>44449</c:v>
                </c:pt>
                <c:pt idx="980">
                  <c:v>44448</c:v>
                </c:pt>
                <c:pt idx="981">
                  <c:v>44447</c:v>
                </c:pt>
                <c:pt idx="982">
                  <c:v>44446</c:v>
                </c:pt>
                <c:pt idx="983">
                  <c:v>44445</c:v>
                </c:pt>
                <c:pt idx="984">
                  <c:v>44442</c:v>
                </c:pt>
                <c:pt idx="985">
                  <c:v>44441</c:v>
                </c:pt>
                <c:pt idx="986">
                  <c:v>44440</c:v>
                </c:pt>
                <c:pt idx="987">
                  <c:v>44439</c:v>
                </c:pt>
                <c:pt idx="988">
                  <c:v>44438</c:v>
                </c:pt>
                <c:pt idx="989">
                  <c:v>44435</c:v>
                </c:pt>
                <c:pt idx="990">
                  <c:v>44434</c:v>
                </c:pt>
                <c:pt idx="991">
                  <c:v>44433</c:v>
                </c:pt>
                <c:pt idx="992">
                  <c:v>44432</c:v>
                </c:pt>
                <c:pt idx="993">
                  <c:v>44431</c:v>
                </c:pt>
                <c:pt idx="994">
                  <c:v>44428</c:v>
                </c:pt>
                <c:pt idx="995">
                  <c:v>44427</c:v>
                </c:pt>
                <c:pt idx="996">
                  <c:v>44426</c:v>
                </c:pt>
                <c:pt idx="997">
                  <c:v>44425</c:v>
                </c:pt>
                <c:pt idx="998">
                  <c:v>44424</c:v>
                </c:pt>
                <c:pt idx="999">
                  <c:v>44421</c:v>
                </c:pt>
                <c:pt idx="1000">
                  <c:v>44420</c:v>
                </c:pt>
                <c:pt idx="1001">
                  <c:v>44419</c:v>
                </c:pt>
                <c:pt idx="1002">
                  <c:v>44418</c:v>
                </c:pt>
                <c:pt idx="1003">
                  <c:v>44417</c:v>
                </c:pt>
                <c:pt idx="1004">
                  <c:v>44414</c:v>
                </c:pt>
                <c:pt idx="1005">
                  <c:v>44413</c:v>
                </c:pt>
                <c:pt idx="1006">
                  <c:v>44412</c:v>
                </c:pt>
                <c:pt idx="1007">
                  <c:v>44411</c:v>
                </c:pt>
                <c:pt idx="1008">
                  <c:v>44410</c:v>
                </c:pt>
                <c:pt idx="1009">
                  <c:v>44407</c:v>
                </c:pt>
                <c:pt idx="1010">
                  <c:v>44406</c:v>
                </c:pt>
                <c:pt idx="1011">
                  <c:v>44405</c:v>
                </c:pt>
                <c:pt idx="1012">
                  <c:v>44404</c:v>
                </c:pt>
                <c:pt idx="1013">
                  <c:v>44403</c:v>
                </c:pt>
                <c:pt idx="1014">
                  <c:v>44400</c:v>
                </c:pt>
                <c:pt idx="1015">
                  <c:v>44399</c:v>
                </c:pt>
                <c:pt idx="1016">
                  <c:v>44398</c:v>
                </c:pt>
                <c:pt idx="1017">
                  <c:v>44397</c:v>
                </c:pt>
                <c:pt idx="1018">
                  <c:v>44396</c:v>
                </c:pt>
                <c:pt idx="1019">
                  <c:v>44393</c:v>
                </c:pt>
                <c:pt idx="1020">
                  <c:v>44392</c:v>
                </c:pt>
                <c:pt idx="1021">
                  <c:v>44391</c:v>
                </c:pt>
                <c:pt idx="1022">
                  <c:v>44390</c:v>
                </c:pt>
                <c:pt idx="1023">
                  <c:v>44389</c:v>
                </c:pt>
                <c:pt idx="1024">
                  <c:v>44386</c:v>
                </c:pt>
                <c:pt idx="1025">
                  <c:v>44385</c:v>
                </c:pt>
                <c:pt idx="1026">
                  <c:v>44384</c:v>
                </c:pt>
                <c:pt idx="1027">
                  <c:v>44383</c:v>
                </c:pt>
                <c:pt idx="1028">
                  <c:v>44382</c:v>
                </c:pt>
                <c:pt idx="1029">
                  <c:v>44379</c:v>
                </c:pt>
                <c:pt idx="1030">
                  <c:v>44378</c:v>
                </c:pt>
                <c:pt idx="1031">
                  <c:v>44377</c:v>
                </c:pt>
                <c:pt idx="1032">
                  <c:v>44376</c:v>
                </c:pt>
                <c:pt idx="1033">
                  <c:v>44375</c:v>
                </c:pt>
                <c:pt idx="1034">
                  <c:v>44372</c:v>
                </c:pt>
                <c:pt idx="1035">
                  <c:v>44371</c:v>
                </c:pt>
                <c:pt idx="1036">
                  <c:v>44370</c:v>
                </c:pt>
                <c:pt idx="1037">
                  <c:v>44369</c:v>
                </c:pt>
                <c:pt idx="1038">
                  <c:v>44368</c:v>
                </c:pt>
                <c:pt idx="1039">
                  <c:v>44365</c:v>
                </c:pt>
                <c:pt idx="1040">
                  <c:v>44364</c:v>
                </c:pt>
                <c:pt idx="1041">
                  <c:v>44363</c:v>
                </c:pt>
                <c:pt idx="1042">
                  <c:v>44362</c:v>
                </c:pt>
                <c:pt idx="1043">
                  <c:v>44361</c:v>
                </c:pt>
                <c:pt idx="1044">
                  <c:v>44358</c:v>
                </c:pt>
                <c:pt idx="1045">
                  <c:v>44357</c:v>
                </c:pt>
                <c:pt idx="1046">
                  <c:v>44356</c:v>
                </c:pt>
                <c:pt idx="1047">
                  <c:v>44355</c:v>
                </c:pt>
                <c:pt idx="1048">
                  <c:v>44354</c:v>
                </c:pt>
                <c:pt idx="1049">
                  <c:v>44351</c:v>
                </c:pt>
                <c:pt idx="1050">
                  <c:v>44350</c:v>
                </c:pt>
                <c:pt idx="1051">
                  <c:v>44349</c:v>
                </c:pt>
                <c:pt idx="1052">
                  <c:v>44348</c:v>
                </c:pt>
                <c:pt idx="1053">
                  <c:v>44347</c:v>
                </c:pt>
                <c:pt idx="1054">
                  <c:v>44344</c:v>
                </c:pt>
                <c:pt idx="1055">
                  <c:v>44343</c:v>
                </c:pt>
                <c:pt idx="1056">
                  <c:v>44342</c:v>
                </c:pt>
                <c:pt idx="1057">
                  <c:v>44341</c:v>
                </c:pt>
                <c:pt idx="1058">
                  <c:v>44340</c:v>
                </c:pt>
                <c:pt idx="1059">
                  <c:v>44337</c:v>
                </c:pt>
                <c:pt idx="1060">
                  <c:v>44336</c:v>
                </c:pt>
                <c:pt idx="1061">
                  <c:v>44335</c:v>
                </c:pt>
                <c:pt idx="1062">
                  <c:v>44334</c:v>
                </c:pt>
                <c:pt idx="1063">
                  <c:v>44333</c:v>
                </c:pt>
                <c:pt idx="1064">
                  <c:v>44330</c:v>
                </c:pt>
                <c:pt idx="1065">
                  <c:v>44329</c:v>
                </c:pt>
                <c:pt idx="1066">
                  <c:v>44328</c:v>
                </c:pt>
                <c:pt idx="1067">
                  <c:v>44327</c:v>
                </c:pt>
                <c:pt idx="1068">
                  <c:v>44326</c:v>
                </c:pt>
                <c:pt idx="1069">
                  <c:v>44323</c:v>
                </c:pt>
                <c:pt idx="1070">
                  <c:v>44322</c:v>
                </c:pt>
                <c:pt idx="1071">
                  <c:v>44321</c:v>
                </c:pt>
                <c:pt idx="1072">
                  <c:v>44320</c:v>
                </c:pt>
                <c:pt idx="1073">
                  <c:v>44319</c:v>
                </c:pt>
                <c:pt idx="1074">
                  <c:v>44316</c:v>
                </c:pt>
                <c:pt idx="1075">
                  <c:v>44315</c:v>
                </c:pt>
                <c:pt idx="1076">
                  <c:v>44314</c:v>
                </c:pt>
                <c:pt idx="1077">
                  <c:v>44313</c:v>
                </c:pt>
                <c:pt idx="1078">
                  <c:v>44312</c:v>
                </c:pt>
                <c:pt idx="1079">
                  <c:v>44309</c:v>
                </c:pt>
                <c:pt idx="1080">
                  <c:v>44308</c:v>
                </c:pt>
                <c:pt idx="1081">
                  <c:v>44307</c:v>
                </c:pt>
                <c:pt idx="1082">
                  <c:v>44306</c:v>
                </c:pt>
                <c:pt idx="1083">
                  <c:v>44305</c:v>
                </c:pt>
                <c:pt idx="1084">
                  <c:v>44302</c:v>
                </c:pt>
                <c:pt idx="1085">
                  <c:v>44301</c:v>
                </c:pt>
                <c:pt idx="1086">
                  <c:v>44300</c:v>
                </c:pt>
                <c:pt idx="1087">
                  <c:v>44299</c:v>
                </c:pt>
                <c:pt idx="1088">
                  <c:v>44298</c:v>
                </c:pt>
                <c:pt idx="1089">
                  <c:v>44295</c:v>
                </c:pt>
                <c:pt idx="1090">
                  <c:v>44294</c:v>
                </c:pt>
                <c:pt idx="1091">
                  <c:v>44293</c:v>
                </c:pt>
                <c:pt idx="1092">
                  <c:v>44292</c:v>
                </c:pt>
                <c:pt idx="1093">
                  <c:v>44291</c:v>
                </c:pt>
                <c:pt idx="1094">
                  <c:v>44288</c:v>
                </c:pt>
                <c:pt idx="1095">
                  <c:v>44287</c:v>
                </c:pt>
                <c:pt idx="1096">
                  <c:v>44286</c:v>
                </c:pt>
                <c:pt idx="1097">
                  <c:v>44285</c:v>
                </c:pt>
                <c:pt idx="1098">
                  <c:v>44284</c:v>
                </c:pt>
                <c:pt idx="1099">
                  <c:v>44281</c:v>
                </c:pt>
                <c:pt idx="1100">
                  <c:v>44280</c:v>
                </c:pt>
                <c:pt idx="1101">
                  <c:v>44279</c:v>
                </c:pt>
                <c:pt idx="1102">
                  <c:v>44278</c:v>
                </c:pt>
                <c:pt idx="1103">
                  <c:v>44277</c:v>
                </c:pt>
                <c:pt idx="1104">
                  <c:v>44274</c:v>
                </c:pt>
                <c:pt idx="1105">
                  <c:v>44273</c:v>
                </c:pt>
                <c:pt idx="1106">
                  <c:v>44272</c:v>
                </c:pt>
                <c:pt idx="1107">
                  <c:v>44271</c:v>
                </c:pt>
                <c:pt idx="1108">
                  <c:v>44270</c:v>
                </c:pt>
                <c:pt idx="1109">
                  <c:v>44267</c:v>
                </c:pt>
                <c:pt idx="1110">
                  <c:v>44266</c:v>
                </c:pt>
                <c:pt idx="1111">
                  <c:v>44265</c:v>
                </c:pt>
                <c:pt idx="1112">
                  <c:v>44264</c:v>
                </c:pt>
                <c:pt idx="1113">
                  <c:v>44263</c:v>
                </c:pt>
                <c:pt idx="1114">
                  <c:v>44260</c:v>
                </c:pt>
                <c:pt idx="1115">
                  <c:v>44259</c:v>
                </c:pt>
                <c:pt idx="1116">
                  <c:v>44258</c:v>
                </c:pt>
                <c:pt idx="1117">
                  <c:v>44257</c:v>
                </c:pt>
                <c:pt idx="1118">
                  <c:v>44256</c:v>
                </c:pt>
                <c:pt idx="1119">
                  <c:v>44253</c:v>
                </c:pt>
                <c:pt idx="1120">
                  <c:v>44252</c:v>
                </c:pt>
                <c:pt idx="1121">
                  <c:v>44251</c:v>
                </c:pt>
                <c:pt idx="1122">
                  <c:v>44250</c:v>
                </c:pt>
                <c:pt idx="1123">
                  <c:v>44249</c:v>
                </c:pt>
                <c:pt idx="1124">
                  <c:v>44246</c:v>
                </c:pt>
                <c:pt idx="1125">
                  <c:v>44245</c:v>
                </c:pt>
                <c:pt idx="1126">
                  <c:v>44244</c:v>
                </c:pt>
                <c:pt idx="1127">
                  <c:v>44243</c:v>
                </c:pt>
                <c:pt idx="1128">
                  <c:v>44242</c:v>
                </c:pt>
                <c:pt idx="1129">
                  <c:v>44239</c:v>
                </c:pt>
                <c:pt idx="1130">
                  <c:v>44238</c:v>
                </c:pt>
                <c:pt idx="1131">
                  <c:v>44237</c:v>
                </c:pt>
                <c:pt idx="1132">
                  <c:v>44236</c:v>
                </c:pt>
                <c:pt idx="1133">
                  <c:v>44235</c:v>
                </c:pt>
                <c:pt idx="1134">
                  <c:v>44232</c:v>
                </c:pt>
                <c:pt idx="1135">
                  <c:v>44231</c:v>
                </c:pt>
                <c:pt idx="1136">
                  <c:v>44230</c:v>
                </c:pt>
                <c:pt idx="1137">
                  <c:v>44229</c:v>
                </c:pt>
                <c:pt idx="1138">
                  <c:v>44228</c:v>
                </c:pt>
                <c:pt idx="1139">
                  <c:v>44225</c:v>
                </c:pt>
                <c:pt idx="1140">
                  <c:v>44224</c:v>
                </c:pt>
                <c:pt idx="1141">
                  <c:v>44223</c:v>
                </c:pt>
                <c:pt idx="1142">
                  <c:v>44222</c:v>
                </c:pt>
                <c:pt idx="1143">
                  <c:v>44221</c:v>
                </c:pt>
                <c:pt idx="1144">
                  <c:v>44218</c:v>
                </c:pt>
                <c:pt idx="1145">
                  <c:v>44217</c:v>
                </c:pt>
                <c:pt idx="1146">
                  <c:v>44216</c:v>
                </c:pt>
                <c:pt idx="1147">
                  <c:v>44215</c:v>
                </c:pt>
                <c:pt idx="1148">
                  <c:v>44214</c:v>
                </c:pt>
                <c:pt idx="1149">
                  <c:v>44211</c:v>
                </c:pt>
                <c:pt idx="1150">
                  <c:v>44210</c:v>
                </c:pt>
                <c:pt idx="1151">
                  <c:v>44209</c:v>
                </c:pt>
                <c:pt idx="1152">
                  <c:v>44208</c:v>
                </c:pt>
                <c:pt idx="1153">
                  <c:v>44207</c:v>
                </c:pt>
                <c:pt idx="1154">
                  <c:v>44204</c:v>
                </c:pt>
                <c:pt idx="1155">
                  <c:v>44203</c:v>
                </c:pt>
                <c:pt idx="1156">
                  <c:v>44202</c:v>
                </c:pt>
                <c:pt idx="1157">
                  <c:v>44201</c:v>
                </c:pt>
                <c:pt idx="1158">
                  <c:v>44200</c:v>
                </c:pt>
                <c:pt idx="1159">
                  <c:v>44197</c:v>
                </c:pt>
                <c:pt idx="1160">
                  <c:v>44196</c:v>
                </c:pt>
                <c:pt idx="1161">
                  <c:v>44195</c:v>
                </c:pt>
                <c:pt idx="1162">
                  <c:v>44194</c:v>
                </c:pt>
                <c:pt idx="1163">
                  <c:v>44193</c:v>
                </c:pt>
                <c:pt idx="1164">
                  <c:v>44190</c:v>
                </c:pt>
                <c:pt idx="1165">
                  <c:v>44189</c:v>
                </c:pt>
                <c:pt idx="1166">
                  <c:v>44188</c:v>
                </c:pt>
                <c:pt idx="1167">
                  <c:v>44187</c:v>
                </c:pt>
                <c:pt idx="1168">
                  <c:v>44186</c:v>
                </c:pt>
                <c:pt idx="1169">
                  <c:v>44183</c:v>
                </c:pt>
                <c:pt idx="1170">
                  <c:v>44182</c:v>
                </c:pt>
                <c:pt idx="1171">
                  <c:v>44181</c:v>
                </c:pt>
                <c:pt idx="1172">
                  <c:v>44180</c:v>
                </c:pt>
                <c:pt idx="1173">
                  <c:v>44179</c:v>
                </c:pt>
                <c:pt idx="1174">
                  <c:v>44176</c:v>
                </c:pt>
                <c:pt idx="1175">
                  <c:v>44175</c:v>
                </c:pt>
                <c:pt idx="1176">
                  <c:v>44174</c:v>
                </c:pt>
                <c:pt idx="1177">
                  <c:v>44173</c:v>
                </c:pt>
                <c:pt idx="1178">
                  <c:v>44172</c:v>
                </c:pt>
                <c:pt idx="1179">
                  <c:v>44169</c:v>
                </c:pt>
                <c:pt idx="1180">
                  <c:v>44168</c:v>
                </c:pt>
                <c:pt idx="1181">
                  <c:v>44167</c:v>
                </c:pt>
                <c:pt idx="1182">
                  <c:v>44166</c:v>
                </c:pt>
                <c:pt idx="1183">
                  <c:v>44165</c:v>
                </c:pt>
                <c:pt idx="1184">
                  <c:v>44162</c:v>
                </c:pt>
                <c:pt idx="1185">
                  <c:v>44161</c:v>
                </c:pt>
                <c:pt idx="1186">
                  <c:v>44160</c:v>
                </c:pt>
                <c:pt idx="1187">
                  <c:v>44159</c:v>
                </c:pt>
                <c:pt idx="1188">
                  <c:v>44158</c:v>
                </c:pt>
                <c:pt idx="1189">
                  <c:v>44155</c:v>
                </c:pt>
                <c:pt idx="1190">
                  <c:v>44154</c:v>
                </c:pt>
                <c:pt idx="1191">
                  <c:v>44153</c:v>
                </c:pt>
                <c:pt idx="1192">
                  <c:v>44152</c:v>
                </c:pt>
                <c:pt idx="1193">
                  <c:v>44151</c:v>
                </c:pt>
                <c:pt idx="1194">
                  <c:v>44148</c:v>
                </c:pt>
                <c:pt idx="1195">
                  <c:v>44147</c:v>
                </c:pt>
                <c:pt idx="1196">
                  <c:v>44146</c:v>
                </c:pt>
                <c:pt idx="1197">
                  <c:v>44145</c:v>
                </c:pt>
                <c:pt idx="1198">
                  <c:v>44144</c:v>
                </c:pt>
                <c:pt idx="1199">
                  <c:v>44141</c:v>
                </c:pt>
                <c:pt idx="1200">
                  <c:v>44140</c:v>
                </c:pt>
                <c:pt idx="1201">
                  <c:v>44139</c:v>
                </c:pt>
                <c:pt idx="1202">
                  <c:v>44138</c:v>
                </c:pt>
                <c:pt idx="1203">
                  <c:v>44137</c:v>
                </c:pt>
                <c:pt idx="1204">
                  <c:v>44134</c:v>
                </c:pt>
                <c:pt idx="1205">
                  <c:v>44133</c:v>
                </c:pt>
                <c:pt idx="1206">
                  <c:v>44132</c:v>
                </c:pt>
                <c:pt idx="1207">
                  <c:v>44131</c:v>
                </c:pt>
                <c:pt idx="1208">
                  <c:v>44130</c:v>
                </c:pt>
                <c:pt idx="1209">
                  <c:v>44127</c:v>
                </c:pt>
                <c:pt idx="1210">
                  <c:v>44126</c:v>
                </c:pt>
                <c:pt idx="1211">
                  <c:v>44125</c:v>
                </c:pt>
                <c:pt idx="1212">
                  <c:v>44124</c:v>
                </c:pt>
                <c:pt idx="1213">
                  <c:v>44123</c:v>
                </c:pt>
                <c:pt idx="1214">
                  <c:v>44120</c:v>
                </c:pt>
                <c:pt idx="1215">
                  <c:v>44119</c:v>
                </c:pt>
                <c:pt idx="1216">
                  <c:v>44118</c:v>
                </c:pt>
                <c:pt idx="1217">
                  <c:v>44117</c:v>
                </c:pt>
                <c:pt idx="1218">
                  <c:v>44116</c:v>
                </c:pt>
                <c:pt idx="1219">
                  <c:v>44113</c:v>
                </c:pt>
                <c:pt idx="1220">
                  <c:v>44112</c:v>
                </c:pt>
                <c:pt idx="1221">
                  <c:v>44111</c:v>
                </c:pt>
                <c:pt idx="1222">
                  <c:v>44110</c:v>
                </c:pt>
                <c:pt idx="1223">
                  <c:v>44109</c:v>
                </c:pt>
                <c:pt idx="1224">
                  <c:v>44106</c:v>
                </c:pt>
                <c:pt idx="1225">
                  <c:v>44105</c:v>
                </c:pt>
                <c:pt idx="1226">
                  <c:v>44104</c:v>
                </c:pt>
                <c:pt idx="1227">
                  <c:v>44103</c:v>
                </c:pt>
                <c:pt idx="1228">
                  <c:v>44102</c:v>
                </c:pt>
                <c:pt idx="1229">
                  <c:v>44099</c:v>
                </c:pt>
                <c:pt idx="1230">
                  <c:v>44098</c:v>
                </c:pt>
                <c:pt idx="1231">
                  <c:v>44097</c:v>
                </c:pt>
                <c:pt idx="1232">
                  <c:v>44096</c:v>
                </c:pt>
                <c:pt idx="1233">
                  <c:v>44095</c:v>
                </c:pt>
                <c:pt idx="1234">
                  <c:v>44092</c:v>
                </c:pt>
                <c:pt idx="1235">
                  <c:v>44091</c:v>
                </c:pt>
                <c:pt idx="1236">
                  <c:v>44090</c:v>
                </c:pt>
                <c:pt idx="1237">
                  <c:v>44089</c:v>
                </c:pt>
                <c:pt idx="1238">
                  <c:v>44088</c:v>
                </c:pt>
                <c:pt idx="1239">
                  <c:v>44085</c:v>
                </c:pt>
                <c:pt idx="1240">
                  <c:v>44084</c:v>
                </c:pt>
                <c:pt idx="1241">
                  <c:v>44083</c:v>
                </c:pt>
                <c:pt idx="1242">
                  <c:v>44082</c:v>
                </c:pt>
                <c:pt idx="1243">
                  <c:v>44081</c:v>
                </c:pt>
                <c:pt idx="1244">
                  <c:v>44078</c:v>
                </c:pt>
                <c:pt idx="1245">
                  <c:v>44077</c:v>
                </c:pt>
                <c:pt idx="1246">
                  <c:v>44076</c:v>
                </c:pt>
                <c:pt idx="1247">
                  <c:v>44075</c:v>
                </c:pt>
                <c:pt idx="1248">
                  <c:v>44074</c:v>
                </c:pt>
                <c:pt idx="1249">
                  <c:v>44071</c:v>
                </c:pt>
                <c:pt idx="1250">
                  <c:v>44070</c:v>
                </c:pt>
                <c:pt idx="1251">
                  <c:v>44069</c:v>
                </c:pt>
                <c:pt idx="1252">
                  <c:v>44068</c:v>
                </c:pt>
                <c:pt idx="1253">
                  <c:v>44067</c:v>
                </c:pt>
                <c:pt idx="1254">
                  <c:v>44064</c:v>
                </c:pt>
                <c:pt idx="1255">
                  <c:v>44063</c:v>
                </c:pt>
                <c:pt idx="1256">
                  <c:v>44062</c:v>
                </c:pt>
                <c:pt idx="1257">
                  <c:v>44061</c:v>
                </c:pt>
                <c:pt idx="1258">
                  <c:v>44060</c:v>
                </c:pt>
                <c:pt idx="1259">
                  <c:v>44057</c:v>
                </c:pt>
                <c:pt idx="1260">
                  <c:v>44056</c:v>
                </c:pt>
                <c:pt idx="1261">
                  <c:v>44055</c:v>
                </c:pt>
                <c:pt idx="1262">
                  <c:v>44054</c:v>
                </c:pt>
                <c:pt idx="1263">
                  <c:v>44053</c:v>
                </c:pt>
                <c:pt idx="1264">
                  <c:v>44050</c:v>
                </c:pt>
                <c:pt idx="1265">
                  <c:v>44049</c:v>
                </c:pt>
                <c:pt idx="1266">
                  <c:v>44048</c:v>
                </c:pt>
                <c:pt idx="1267">
                  <c:v>44047</c:v>
                </c:pt>
                <c:pt idx="1268">
                  <c:v>44046</c:v>
                </c:pt>
                <c:pt idx="1269">
                  <c:v>44043</c:v>
                </c:pt>
                <c:pt idx="1270">
                  <c:v>44042</c:v>
                </c:pt>
                <c:pt idx="1271">
                  <c:v>44041</c:v>
                </c:pt>
                <c:pt idx="1272">
                  <c:v>44040</c:v>
                </c:pt>
                <c:pt idx="1273">
                  <c:v>44039</c:v>
                </c:pt>
                <c:pt idx="1274">
                  <c:v>44036</c:v>
                </c:pt>
                <c:pt idx="1275">
                  <c:v>44035</c:v>
                </c:pt>
                <c:pt idx="1276">
                  <c:v>44034</c:v>
                </c:pt>
                <c:pt idx="1277">
                  <c:v>44033</c:v>
                </c:pt>
                <c:pt idx="1278">
                  <c:v>44032</c:v>
                </c:pt>
                <c:pt idx="1279">
                  <c:v>44029</c:v>
                </c:pt>
                <c:pt idx="1280">
                  <c:v>44028</c:v>
                </c:pt>
                <c:pt idx="1281">
                  <c:v>44027</c:v>
                </c:pt>
                <c:pt idx="1282">
                  <c:v>44026</c:v>
                </c:pt>
                <c:pt idx="1283">
                  <c:v>44025</c:v>
                </c:pt>
                <c:pt idx="1284">
                  <c:v>44022</c:v>
                </c:pt>
                <c:pt idx="1285">
                  <c:v>44021</c:v>
                </c:pt>
                <c:pt idx="1286">
                  <c:v>44020</c:v>
                </c:pt>
                <c:pt idx="1287">
                  <c:v>44019</c:v>
                </c:pt>
                <c:pt idx="1288">
                  <c:v>44018</c:v>
                </c:pt>
                <c:pt idx="1289">
                  <c:v>44015</c:v>
                </c:pt>
                <c:pt idx="1290">
                  <c:v>44014</c:v>
                </c:pt>
                <c:pt idx="1291">
                  <c:v>44013</c:v>
                </c:pt>
                <c:pt idx="1292">
                  <c:v>44012</c:v>
                </c:pt>
                <c:pt idx="1293">
                  <c:v>44011</c:v>
                </c:pt>
                <c:pt idx="1294">
                  <c:v>44008</c:v>
                </c:pt>
                <c:pt idx="1295">
                  <c:v>44007</c:v>
                </c:pt>
                <c:pt idx="1296">
                  <c:v>44006</c:v>
                </c:pt>
                <c:pt idx="1297">
                  <c:v>44005</c:v>
                </c:pt>
                <c:pt idx="1298">
                  <c:v>44004</c:v>
                </c:pt>
                <c:pt idx="1299">
                  <c:v>44001</c:v>
                </c:pt>
                <c:pt idx="1300">
                  <c:v>44000</c:v>
                </c:pt>
                <c:pt idx="1301">
                  <c:v>43999</c:v>
                </c:pt>
                <c:pt idx="1302">
                  <c:v>43998</c:v>
                </c:pt>
                <c:pt idx="1303">
                  <c:v>43997</c:v>
                </c:pt>
                <c:pt idx="1304">
                  <c:v>43994</c:v>
                </c:pt>
                <c:pt idx="1305">
                  <c:v>43993</c:v>
                </c:pt>
                <c:pt idx="1306">
                  <c:v>43992</c:v>
                </c:pt>
                <c:pt idx="1307">
                  <c:v>43991</c:v>
                </c:pt>
                <c:pt idx="1308">
                  <c:v>43990</c:v>
                </c:pt>
                <c:pt idx="1309">
                  <c:v>43987</c:v>
                </c:pt>
                <c:pt idx="1310">
                  <c:v>43986</c:v>
                </c:pt>
                <c:pt idx="1311">
                  <c:v>43985</c:v>
                </c:pt>
                <c:pt idx="1312">
                  <c:v>43984</c:v>
                </c:pt>
                <c:pt idx="1313">
                  <c:v>43983</c:v>
                </c:pt>
                <c:pt idx="1314">
                  <c:v>43980</c:v>
                </c:pt>
                <c:pt idx="1315">
                  <c:v>43979</c:v>
                </c:pt>
                <c:pt idx="1316">
                  <c:v>43978</c:v>
                </c:pt>
                <c:pt idx="1317">
                  <c:v>43977</c:v>
                </c:pt>
                <c:pt idx="1318">
                  <c:v>43976</c:v>
                </c:pt>
                <c:pt idx="1319">
                  <c:v>43973</c:v>
                </c:pt>
                <c:pt idx="1320">
                  <c:v>43972</c:v>
                </c:pt>
                <c:pt idx="1321">
                  <c:v>43971</c:v>
                </c:pt>
                <c:pt idx="1322">
                  <c:v>43970</c:v>
                </c:pt>
                <c:pt idx="1323">
                  <c:v>43969</c:v>
                </c:pt>
                <c:pt idx="1324">
                  <c:v>43966</c:v>
                </c:pt>
                <c:pt idx="1325">
                  <c:v>43965</c:v>
                </c:pt>
                <c:pt idx="1326">
                  <c:v>43964</c:v>
                </c:pt>
                <c:pt idx="1327">
                  <c:v>43963</c:v>
                </c:pt>
                <c:pt idx="1328">
                  <c:v>43962</c:v>
                </c:pt>
                <c:pt idx="1329">
                  <c:v>43959</c:v>
                </c:pt>
                <c:pt idx="1330">
                  <c:v>43958</c:v>
                </c:pt>
                <c:pt idx="1331">
                  <c:v>43957</c:v>
                </c:pt>
                <c:pt idx="1332">
                  <c:v>43956</c:v>
                </c:pt>
                <c:pt idx="1333">
                  <c:v>43955</c:v>
                </c:pt>
                <c:pt idx="1334">
                  <c:v>43952</c:v>
                </c:pt>
                <c:pt idx="1335">
                  <c:v>43951</c:v>
                </c:pt>
                <c:pt idx="1336">
                  <c:v>43950</c:v>
                </c:pt>
                <c:pt idx="1337">
                  <c:v>43949</c:v>
                </c:pt>
                <c:pt idx="1338">
                  <c:v>43948</c:v>
                </c:pt>
                <c:pt idx="1339">
                  <c:v>43945</c:v>
                </c:pt>
                <c:pt idx="1340">
                  <c:v>43944</c:v>
                </c:pt>
                <c:pt idx="1341">
                  <c:v>43943</c:v>
                </c:pt>
                <c:pt idx="1342">
                  <c:v>43942</c:v>
                </c:pt>
                <c:pt idx="1343">
                  <c:v>43941</c:v>
                </c:pt>
                <c:pt idx="1344">
                  <c:v>43938</c:v>
                </c:pt>
                <c:pt idx="1345">
                  <c:v>43937</c:v>
                </c:pt>
                <c:pt idx="1346">
                  <c:v>43936</c:v>
                </c:pt>
                <c:pt idx="1347">
                  <c:v>43935</c:v>
                </c:pt>
                <c:pt idx="1348">
                  <c:v>43934</c:v>
                </c:pt>
                <c:pt idx="1349">
                  <c:v>43931</c:v>
                </c:pt>
                <c:pt idx="1350">
                  <c:v>43930</c:v>
                </c:pt>
                <c:pt idx="1351">
                  <c:v>43929</c:v>
                </c:pt>
                <c:pt idx="1352">
                  <c:v>43928</c:v>
                </c:pt>
                <c:pt idx="1353">
                  <c:v>43927</c:v>
                </c:pt>
                <c:pt idx="1354">
                  <c:v>43924</c:v>
                </c:pt>
                <c:pt idx="1355">
                  <c:v>43923</c:v>
                </c:pt>
                <c:pt idx="1356">
                  <c:v>43922</c:v>
                </c:pt>
                <c:pt idx="1357">
                  <c:v>43921</c:v>
                </c:pt>
                <c:pt idx="1358">
                  <c:v>43920</c:v>
                </c:pt>
                <c:pt idx="1359">
                  <c:v>43917</c:v>
                </c:pt>
                <c:pt idx="1360">
                  <c:v>43916</c:v>
                </c:pt>
                <c:pt idx="1361">
                  <c:v>43915</c:v>
                </c:pt>
                <c:pt idx="1362">
                  <c:v>43914</c:v>
                </c:pt>
                <c:pt idx="1363">
                  <c:v>43913</c:v>
                </c:pt>
                <c:pt idx="1364">
                  <c:v>43910</c:v>
                </c:pt>
                <c:pt idx="1365">
                  <c:v>43909</c:v>
                </c:pt>
                <c:pt idx="1366">
                  <c:v>43908</c:v>
                </c:pt>
                <c:pt idx="1367">
                  <c:v>43907</c:v>
                </c:pt>
                <c:pt idx="1368">
                  <c:v>43906</c:v>
                </c:pt>
                <c:pt idx="1369">
                  <c:v>43903</c:v>
                </c:pt>
                <c:pt idx="1370">
                  <c:v>43902</c:v>
                </c:pt>
                <c:pt idx="1371">
                  <c:v>43901</c:v>
                </c:pt>
                <c:pt idx="1372">
                  <c:v>43900</c:v>
                </c:pt>
                <c:pt idx="1373">
                  <c:v>43899</c:v>
                </c:pt>
                <c:pt idx="1374">
                  <c:v>43896</c:v>
                </c:pt>
                <c:pt idx="1375">
                  <c:v>43895</c:v>
                </c:pt>
                <c:pt idx="1376">
                  <c:v>43894</c:v>
                </c:pt>
                <c:pt idx="1377">
                  <c:v>43893</c:v>
                </c:pt>
                <c:pt idx="1378">
                  <c:v>43892</c:v>
                </c:pt>
                <c:pt idx="1379">
                  <c:v>43889</c:v>
                </c:pt>
                <c:pt idx="1380">
                  <c:v>43888</c:v>
                </c:pt>
                <c:pt idx="1381">
                  <c:v>43887</c:v>
                </c:pt>
                <c:pt idx="1382">
                  <c:v>43886</c:v>
                </c:pt>
                <c:pt idx="1383">
                  <c:v>43885</c:v>
                </c:pt>
                <c:pt idx="1384">
                  <c:v>43882</c:v>
                </c:pt>
                <c:pt idx="1385">
                  <c:v>43881</c:v>
                </c:pt>
                <c:pt idx="1386">
                  <c:v>43880</c:v>
                </c:pt>
                <c:pt idx="1387">
                  <c:v>43879</c:v>
                </c:pt>
                <c:pt idx="1388">
                  <c:v>43878</c:v>
                </c:pt>
                <c:pt idx="1389">
                  <c:v>43875</c:v>
                </c:pt>
                <c:pt idx="1390">
                  <c:v>43874</c:v>
                </c:pt>
                <c:pt idx="1391">
                  <c:v>43873</c:v>
                </c:pt>
                <c:pt idx="1392">
                  <c:v>43872</c:v>
                </c:pt>
                <c:pt idx="1393">
                  <c:v>43871</c:v>
                </c:pt>
                <c:pt idx="1394">
                  <c:v>43868</c:v>
                </c:pt>
                <c:pt idx="1395">
                  <c:v>43867</c:v>
                </c:pt>
                <c:pt idx="1396">
                  <c:v>43866</c:v>
                </c:pt>
                <c:pt idx="1397">
                  <c:v>43865</c:v>
                </c:pt>
                <c:pt idx="1398">
                  <c:v>43864</c:v>
                </c:pt>
                <c:pt idx="1399">
                  <c:v>43861</c:v>
                </c:pt>
                <c:pt idx="1400">
                  <c:v>43860</c:v>
                </c:pt>
                <c:pt idx="1401">
                  <c:v>43859</c:v>
                </c:pt>
                <c:pt idx="1402">
                  <c:v>43858</c:v>
                </c:pt>
                <c:pt idx="1403">
                  <c:v>43857</c:v>
                </c:pt>
                <c:pt idx="1404">
                  <c:v>43854</c:v>
                </c:pt>
                <c:pt idx="1405">
                  <c:v>43853</c:v>
                </c:pt>
                <c:pt idx="1406">
                  <c:v>43852</c:v>
                </c:pt>
                <c:pt idx="1407">
                  <c:v>43851</c:v>
                </c:pt>
                <c:pt idx="1408">
                  <c:v>43850</c:v>
                </c:pt>
                <c:pt idx="1409">
                  <c:v>43847</c:v>
                </c:pt>
                <c:pt idx="1410">
                  <c:v>43846</c:v>
                </c:pt>
                <c:pt idx="1411">
                  <c:v>43845</c:v>
                </c:pt>
                <c:pt idx="1412">
                  <c:v>43844</c:v>
                </c:pt>
                <c:pt idx="1413">
                  <c:v>43843</c:v>
                </c:pt>
                <c:pt idx="1414">
                  <c:v>43840</c:v>
                </c:pt>
                <c:pt idx="1415">
                  <c:v>43839</c:v>
                </c:pt>
                <c:pt idx="1416">
                  <c:v>43838</c:v>
                </c:pt>
                <c:pt idx="1417">
                  <c:v>43837</c:v>
                </c:pt>
                <c:pt idx="1418">
                  <c:v>43836</c:v>
                </c:pt>
                <c:pt idx="1419">
                  <c:v>43833</c:v>
                </c:pt>
                <c:pt idx="1420">
                  <c:v>43832</c:v>
                </c:pt>
                <c:pt idx="1421">
                  <c:v>43831</c:v>
                </c:pt>
                <c:pt idx="1422">
                  <c:v>43830</c:v>
                </c:pt>
                <c:pt idx="1423">
                  <c:v>43829</c:v>
                </c:pt>
                <c:pt idx="1424">
                  <c:v>43826</c:v>
                </c:pt>
                <c:pt idx="1425">
                  <c:v>43825</c:v>
                </c:pt>
                <c:pt idx="1426">
                  <c:v>43824</c:v>
                </c:pt>
                <c:pt idx="1427">
                  <c:v>43823</c:v>
                </c:pt>
                <c:pt idx="1428">
                  <c:v>43822</c:v>
                </c:pt>
                <c:pt idx="1429">
                  <c:v>43819</c:v>
                </c:pt>
                <c:pt idx="1430">
                  <c:v>43818</c:v>
                </c:pt>
                <c:pt idx="1431">
                  <c:v>43817</c:v>
                </c:pt>
                <c:pt idx="1432">
                  <c:v>43816</c:v>
                </c:pt>
                <c:pt idx="1433">
                  <c:v>43815</c:v>
                </c:pt>
                <c:pt idx="1434">
                  <c:v>43812</c:v>
                </c:pt>
                <c:pt idx="1435">
                  <c:v>43811</c:v>
                </c:pt>
                <c:pt idx="1436">
                  <c:v>43810</c:v>
                </c:pt>
                <c:pt idx="1437">
                  <c:v>43809</c:v>
                </c:pt>
                <c:pt idx="1438">
                  <c:v>43808</c:v>
                </c:pt>
                <c:pt idx="1439">
                  <c:v>43805</c:v>
                </c:pt>
                <c:pt idx="1440">
                  <c:v>43804</c:v>
                </c:pt>
                <c:pt idx="1441">
                  <c:v>43803</c:v>
                </c:pt>
                <c:pt idx="1442">
                  <c:v>43802</c:v>
                </c:pt>
                <c:pt idx="1443">
                  <c:v>43801</c:v>
                </c:pt>
                <c:pt idx="1444">
                  <c:v>43798</c:v>
                </c:pt>
                <c:pt idx="1445">
                  <c:v>43797</c:v>
                </c:pt>
                <c:pt idx="1446">
                  <c:v>43796</c:v>
                </c:pt>
                <c:pt idx="1447">
                  <c:v>43795</c:v>
                </c:pt>
                <c:pt idx="1448">
                  <c:v>43794</c:v>
                </c:pt>
                <c:pt idx="1449">
                  <c:v>43791</c:v>
                </c:pt>
                <c:pt idx="1450">
                  <c:v>43790</c:v>
                </c:pt>
                <c:pt idx="1451">
                  <c:v>43789</c:v>
                </c:pt>
                <c:pt idx="1452">
                  <c:v>43788</c:v>
                </c:pt>
                <c:pt idx="1453">
                  <c:v>43787</c:v>
                </c:pt>
                <c:pt idx="1454">
                  <c:v>43784</c:v>
                </c:pt>
                <c:pt idx="1455">
                  <c:v>43783</c:v>
                </c:pt>
                <c:pt idx="1456">
                  <c:v>43782</c:v>
                </c:pt>
                <c:pt idx="1457">
                  <c:v>43781</c:v>
                </c:pt>
                <c:pt idx="1458">
                  <c:v>43780</c:v>
                </c:pt>
                <c:pt idx="1459">
                  <c:v>43777</c:v>
                </c:pt>
                <c:pt idx="1460">
                  <c:v>43776</c:v>
                </c:pt>
                <c:pt idx="1461">
                  <c:v>43775</c:v>
                </c:pt>
                <c:pt idx="1462">
                  <c:v>43774</c:v>
                </c:pt>
                <c:pt idx="1463">
                  <c:v>43773</c:v>
                </c:pt>
                <c:pt idx="1464">
                  <c:v>43770</c:v>
                </c:pt>
                <c:pt idx="1465">
                  <c:v>43769</c:v>
                </c:pt>
                <c:pt idx="1466">
                  <c:v>43768</c:v>
                </c:pt>
                <c:pt idx="1467">
                  <c:v>43767</c:v>
                </c:pt>
                <c:pt idx="1468">
                  <c:v>43766</c:v>
                </c:pt>
                <c:pt idx="1469">
                  <c:v>43763</c:v>
                </c:pt>
                <c:pt idx="1470">
                  <c:v>43762</c:v>
                </c:pt>
                <c:pt idx="1471">
                  <c:v>43761</c:v>
                </c:pt>
                <c:pt idx="1472">
                  <c:v>43760</c:v>
                </c:pt>
                <c:pt idx="1473">
                  <c:v>43759</c:v>
                </c:pt>
                <c:pt idx="1474">
                  <c:v>43756</c:v>
                </c:pt>
                <c:pt idx="1475">
                  <c:v>43755</c:v>
                </c:pt>
                <c:pt idx="1476">
                  <c:v>43754</c:v>
                </c:pt>
                <c:pt idx="1477">
                  <c:v>43753</c:v>
                </c:pt>
                <c:pt idx="1478">
                  <c:v>43752</c:v>
                </c:pt>
                <c:pt idx="1479">
                  <c:v>43749</c:v>
                </c:pt>
                <c:pt idx="1480">
                  <c:v>43748</c:v>
                </c:pt>
                <c:pt idx="1481">
                  <c:v>43747</c:v>
                </c:pt>
                <c:pt idx="1482">
                  <c:v>43746</c:v>
                </c:pt>
                <c:pt idx="1483">
                  <c:v>43745</c:v>
                </c:pt>
                <c:pt idx="1484">
                  <c:v>43742</c:v>
                </c:pt>
                <c:pt idx="1485">
                  <c:v>43741</c:v>
                </c:pt>
                <c:pt idx="1486">
                  <c:v>43740</c:v>
                </c:pt>
                <c:pt idx="1487">
                  <c:v>43739</c:v>
                </c:pt>
                <c:pt idx="1488">
                  <c:v>43738</c:v>
                </c:pt>
                <c:pt idx="1489">
                  <c:v>43735</c:v>
                </c:pt>
                <c:pt idx="1490">
                  <c:v>43734</c:v>
                </c:pt>
                <c:pt idx="1491">
                  <c:v>43733</c:v>
                </c:pt>
                <c:pt idx="1492">
                  <c:v>43732</c:v>
                </c:pt>
                <c:pt idx="1493">
                  <c:v>43731</c:v>
                </c:pt>
                <c:pt idx="1494">
                  <c:v>43728</c:v>
                </c:pt>
                <c:pt idx="1495">
                  <c:v>43727</c:v>
                </c:pt>
                <c:pt idx="1496">
                  <c:v>43726</c:v>
                </c:pt>
                <c:pt idx="1497">
                  <c:v>43725</c:v>
                </c:pt>
                <c:pt idx="1498">
                  <c:v>43724</c:v>
                </c:pt>
                <c:pt idx="1499">
                  <c:v>43721</c:v>
                </c:pt>
                <c:pt idx="1500">
                  <c:v>43720</c:v>
                </c:pt>
                <c:pt idx="1501">
                  <c:v>43719</c:v>
                </c:pt>
                <c:pt idx="1502">
                  <c:v>43718</c:v>
                </c:pt>
                <c:pt idx="1503">
                  <c:v>43717</c:v>
                </c:pt>
                <c:pt idx="1504">
                  <c:v>43714</c:v>
                </c:pt>
                <c:pt idx="1505">
                  <c:v>43713</c:v>
                </c:pt>
                <c:pt idx="1506">
                  <c:v>43712</c:v>
                </c:pt>
                <c:pt idx="1507">
                  <c:v>43711</c:v>
                </c:pt>
                <c:pt idx="1508">
                  <c:v>43710</c:v>
                </c:pt>
                <c:pt idx="1509">
                  <c:v>43707</c:v>
                </c:pt>
                <c:pt idx="1510">
                  <c:v>43706</c:v>
                </c:pt>
                <c:pt idx="1511">
                  <c:v>43705</c:v>
                </c:pt>
                <c:pt idx="1512">
                  <c:v>43704</c:v>
                </c:pt>
                <c:pt idx="1513">
                  <c:v>43703</c:v>
                </c:pt>
                <c:pt idx="1514">
                  <c:v>43700</c:v>
                </c:pt>
                <c:pt idx="1515">
                  <c:v>43699</c:v>
                </c:pt>
                <c:pt idx="1516">
                  <c:v>43698</c:v>
                </c:pt>
                <c:pt idx="1517">
                  <c:v>43697</c:v>
                </c:pt>
                <c:pt idx="1518">
                  <c:v>43696</c:v>
                </c:pt>
                <c:pt idx="1519">
                  <c:v>43693</c:v>
                </c:pt>
                <c:pt idx="1520">
                  <c:v>43692</c:v>
                </c:pt>
                <c:pt idx="1521">
                  <c:v>43691</c:v>
                </c:pt>
                <c:pt idx="1522">
                  <c:v>43690</c:v>
                </c:pt>
                <c:pt idx="1523">
                  <c:v>43689</c:v>
                </c:pt>
                <c:pt idx="1524">
                  <c:v>43686</c:v>
                </c:pt>
                <c:pt idx="1525">
                  <c:v>43685</c:v>
                </c:pt>
                <c:pt idx="1526">
                  <c:v>43684</c:v>
                </c:pt>
                <c:pt idx="1527">
                  <c:v>43683</c:v>
                </c:pt>
                <c:pt idx="1528">
                  <c:v>43682</c:v>
                </c:pt>
                <c:pt idx="1529">
                  <c:v>43679</c:v>
                </c:pt>
                <c:pt idx="1530">
                  <c:v>43678</c:v>
                </c:pt>
                <c:pt idx="1531">
                  <c:v>43677</c:v>
                </c:pt>
                <c:pt idx="1532">
                  <c:v>43676</c:v>
                </c:pt>
                <c:pt idx="1533">
                  <c:v>43675</c:v>
                </c:pt>
                <c:pt idx="1534">
                  <c:v>43672</c:v>
                </c:pt>
                <c:pt idx="1535">
                  <c:v>43671</c:v>
                </c:pt>
                <c:pt idx="1536">
                  <c:v>43670</c:v>
                </c:pt>
                <c:pt idx="1537">
                  <c:v>43669</c:v>
                </c:pt>
                <c:pt idx="1538">
                  <c:v>43668</c:v>
                </c:pt>
                <c:pt idx="1539">
                  <c:v>43665</c:v>
                </c:pt>
                <c:pt idx="1540">
                  <c:v>43664</c:v>
                </c:pt>
                <c:pt idx="1541">
                  <c:v>43663</c:v>
                </c:pt>
                <c:pt idx="1542">
                  <c:v>43662</c:v>
                </c:pt>
                <c:pt idx="1543">
                  <c:v>43661</c:v>
                </c:pt>
                <c:pt idx="1544">
                  <c:v>43658</c:v>
                </c:pt>
                <c:pt idx="1545">
                  <c:v>43657</c:v>
                </c:pt>
                <c:pt idx="1546">
                  <c:v>43656</c:v>
                </c:pt>
                <c:pt idx="1547">
                  <c:v>43655</c:v>
                </c:pt>
                <c:pt idx="1548">
                  <c:v>43654</c:v>
                </c:pt>
                <c:pt idx="1549">
                  <c:v>43651</c:v>
                </c:pt>
                <c:pt idx="1550">
                  <c:v>43650</c:v>
                </c:pt>
                <c:pt idx="1551">
                  <c:v>43649</c:v>
                </c:pt>
                <c:pt idx="1552">
                  <c:v>43648</c:v>
                </c:pt>
                <c:pt idx="1553">
                  <c:v>43647</c:v>
                </c:pt>
                <c:pt idx="1554">
                  <c:v>43644</c:v>
                </c:pt>
                <c:pt idx="1555">
                  <c:v>43643</c:v>
                </c:pt>
                <c:pt idx="1556">
                  <c:v>43642</c:v>
                </c:pt>
                <c:pt idx="1557">
                  <c:v>43641</c:v>
                </c:pt>
                <c:pt idx="1558">
                  <c:v>43640</c:v>
                </c:pt>
                <c:pt idx="1559">
                  <c:v>43637</c:v>
                </c:pt>
                <c:pt idx="1560">
                  <c:v>43636</c:v>
                </c:pt>
                <c:pt idx="1561">
                  <c:v>43635</c:v>
                </c:pt>
                <c:pt idx="1562">
                  <c:v>43634</c:v>
                </c:pt>
                <c:pt idx="1563">
                  <c:v>43633</c:v>
                </c:pt>
                <c:pt idx="1564">
                  <c:v>43630</c:v>
                </c:pt>
                <c:pt idx="1565">
                  <c:v>43629</c:v>
                </c:pt>
                <c:pt idx="1566">
                  <c:v>43628</c:v>
                </c:pt>
                <c:pt idx="1567">
                  <c:v>43627</c:v>
                </c:pt>
                <c:pt idx="1568">
                  <c:v>43626</c:v>
                </c:pt>
                <c:pt idx="1569">
                  <c:v>43623</c:v>
                </c:pt>
                <c:pt idx="1570">
                  <c:v>43622</c:v>
                </c:pt>
                <c:pt idx="1571">
                  <c:v>43621</c:v>
                </c:pt>
                <c:pt idx="1572">
                  <c:v>43620</c:v>
                </c:pt>
                <c:pt idx="1573">
                  <c:v>43619</c:v>
                </c:pt>
                <c:pt idx="1574">
                  <c:v>43616</c:v>
                </c:pt>
                <c:pt idx="1575">
                  <c:v>43615</c:v>
                </c:pt>
                <c:pt idx="1576">
                  <c:v>43614</c:v>
                </c:pt>
                <c:pt idx="1577">
                  <c:v>43613</c:v>
                </c:pt>
                <c:pt idx="1578">
                  <c:v>43612</c:v>
                </c:pt>
                <c:pt idx="1579">
                  <c:v>43609</c:v>
                </c:pt>
                <c:pt idx="1580">
                  <c:v>43608</c:v>
                </c:pt>
                <c:pt idx="1581">
                  <c:v>43607</c:v>
                </c:pt>
                <c:pt idx="1582">
                  <c:v>43606</c:v>
                </c:pt>
                <c:pt idx="1583">
                  <c:v>43605</c:v>
                </c:pt>
                <c:pt idx="1584">
                  <c:v>43602</c:v>
                </c:pt>
                <c:pt idx="1585">
                  <c:v>43601</c:v>
                </c:pt>
                <c:pt idx="1586">
                  <c:v>43600</c:v>
                </c:pt>
                <c:pt idx="1587">
                  <c:v>43599</c:v>
                </c:pt>
                <c:pt idx="1588">
                  <c:v>43598</c:v>
                </c:pt>
                <c:pt idx="1589">
                  <c:v>43595</c:v>
                </c:pt>
                <c:pt idx="1590">
                  <c:v>43594</c:v>
                </c:pt>
                <c:pt idx="1591">
                  <c:v>43593</c:v>
                </c:pt>
                <c:pt idx="1592">
                  <c:v>43592</c:v>
                </c:pt>
                <c:pt idx="1593">
                  <c:v>43591</c:v>
                </c:pt>
                <c:pt idx="1594">
                  <c:v>43588</c:v>
                </c:pt>
                <c:pt idx="1595">
                  <c:v>43587</c:v>
                </c:pt>
                <c:pt idx="1596">
                  <c:v>43586</c:v>
                </c:pt>
                <c:pt idx="1597">
                  <c:v>43585</c:v>
                </c:pt>
                <c:pt idx="1598">
                  <c:v>43584</c:v>
                </c:pt>
                <c:pt idx="1599">
                  <c:v>43581</c:v>
                </c:pt>
                <c:pt idx="1600">
                  <c:v>43580</c:v>
                </c:pt>
                <c:pt idx="1601">
                  <c:v>43579</c:v>
                </c:pt>
                <c:pt idx="1602">
                  <c:v>43578</c:v>
                </c:pt>
                <c:pt idx="1603">
                  <c:v>43577</c:v>
                </c:pt>
                <c:pt idx="1604">
                  <c:v>43574</c:v>
                </c:pt>
                <c:pt idx="1605">
                  <c:v>43573</c:v>
                </c:pt>
                <c:pt idx="1606">
                  <c:v>43572</c:v>
                </c:pt>
                <c:pt idx="1607">
                  <c:v>43571</c:v>
                </c:pt>
                <c:pt idx="1608">
                  <c:v>43570</c:v>
                </c:pt>
                <c:pt idx="1609">
                  <c:v>43567</c:v>
                </c:pt>
                <c:pt idx="1610">
                  <c:v>43566</c:v>
                </c:pt>
                <c:pt idx="1611">
                  <c:v>43565</c:v>
                </c:pt>
                <c:pt idx="1612">
                  <c:v>43564</c:v>
                </c:pt>
                <c:pt idx="1613">
                  <c:v>43563</c:v>
                </c:pt>
                <c:pt idx="1614">
                  <c:v>43560</c:v>
                </c:pt>
                <c:pt idx="1615">
                  <c:v>43559</c:v>
                </c:pt>
                <c:pt idx="1616">
                  <c:v>43558</c:v>
                </c:pt>
                <c:pt idx="1617">
                  <c:v>43557</c:v>
                </c:pt>
                <c:pt idx="1618">
                  <c:v>43556</c:v>
                </c:pt>
                <c:pt idx="1619">
                  <c:v>43553</c:v>
                </c:pt>
                <c:pt idx="1620">
                  <c:v>43552</c:v>
                </c:pt>
                <c:pt idx="1621">
                  <c:v>43551</c:v>
                </c:pt>
                <c:pt idx="1622">
                  <c:v>43550</c:v>
                </c:pt>
                <c:pt idx="1623">
                  <c:v>43549</c:v>
                </c:pt>
                <c:pt idx="1624">
                  <c:v>43546</c:v>
                </c:pt>
                <c:pt idx="1625">
                  <c:v>43545</c:v>
                </c:pt>
                <c:pt idx="1626">
                  <c:v>43544</c:v>
                </c:pt>
                <c:pt idx="1627">
                  <c:v>43543</c:v>
                </c:pt>
                <c:pt idx="1628">
                  <c:v>43542</c:v>
                </c:pt>
                <c:pt idx="1629">
                  <c:v>43539</c:v>
                </c:pt>
                <c:pt idx="1630">
                  <c:v>43538</c:v>
                </c:pt>
                <c:pt idx="1631">
                  <c:v>43537</c:v>
                </c:pt>
                <c:pt idx="1632">
                  <c:v>43536</c:v>
                </c:pt>
                <c:pt idx="1633">
                  <c:v>43535</c:v>
                </c:pt>
                <c:pt idx="1634">
                  <c:v>43532</c:v>
                </c:pt>
                <c:pt idx="1635">
                  <c:v>43531</c:v>
                </c:pt>
                <c:pt idx="1636">
                  <c:v>43530</c:v>
                </c:pt>
                <c:pt idx="1637">
                  <c:v>43529</c:v>
                </c:pt>
                <c:pt idx="1638">
                  <c:v>43528</c:v>
                </c:pt>
                <c:pt idx="1639">
                  <c:v>43525</c:v>
                </c:pt>
                <c:pt idx="1640">
                  <c:v>43524</c:v>
                </c:pt>
                <c:pt idx="1641">
                  <c:v>43523</c:v>
                </c:pt>
                <c:pt idx="1642">
                  <c:v>43522</c:v>
                </c:pt>
                <c:pt idx="1643">
                  <c:v>43521</c:v>
                </c:pt>
                <c:pt idx="1644">
                  <c:v>43518</c:v>
                </c:pt>
                <c:pt idx="1645">
                  <c:v>43517</c:v>
                </c:pt>
                <c:pt idx="1646">
                  <c:v>43516</c:v>
                </c:pt>
                <c:pt idx="1647">
                  <c:v>43515</c:v>
                </c:pt>
                <c:pt idx="1648">
                  <c:v>43514</c:v>
                </c:pt>
                <c:pt idx="1649">
                  <c:v>43511</c:v>
                </c:pt>
                <c:pt idx="1650">
                  <c:v>43510</c:v>
                </c:pt>
                <c:pt idx="1651">
                  <c:v>43509</c:v>
                </c:pt>
                <c:pt idx="1652">
                  <c:v>43508</c:v>
                </c:pt>
                <c:pt idx="1653">
                  <c:v>43507</c:v>
                </c:pt>
                <c:pt idx="1654">
                  <c:v>43504</c:v>
                </c:pt>
                <c:pt idx="1655">
                  <c:v>43503</c:v>
                </c:pt>
                <c:pt idx="1656">
                  <c:v>43502</c:v>
                </c:pt>
                <c:pt idx="1657">
                  <c:v>43501</c:v>
                </c:pt>
                <c:pt idx="1658">
                  <c:v>43500</c:v>
                </c:pt>
                <c:pt idx="1659">
                  <c:v>43497</c:v>
                </c:pt>
                <c:pt idx="1660">
                  <c:v>43496</c:v>
                </c:pt>
                <c:pt idx="1661">
                  <c:v>43495</c:v>
                </c:pt>
                <c:pt idx="1662">
                  <c:v>43494</c:v>
                </c:pt>
                <c:pt idx="1663">
                  <c:v>43493</c:v>
                </c:pt>
                <c:pt idx="1664">
                  <c:v>43490</c:v>
                </c:pt>
                <c:pt idx="1665">
                  <c:v>43489</c:v>
                </c:pt>
                <c:pt idx="1666">
                  <c:v>43488</c:v>
                </c:pt>
                <c:pt idx="1667">
                  <c:v>43487</c:v>
                </c:pt>
                <c:pt idx="1668">
                  <c:v>43486</c:v>
                </c:pt>
                <c:pt idx="1669">
                  <c:v>43483</c:v>
                </c:pt>
                <c:pt idx="1670">
                  <c:v>43482</c:v>
                </c:pt>
                <c:pt idx="1671">
                  <c:v>43481</c:v>
                </c:pt>
                <c:pt idx="1672">
                  <c:v>43480</c:v>
                </c:pt>
                <c:pt idx="1673">
                  <c:v>43479</c:v>
                </c:pt>
                <c:pt idx="1674">
                  <c:v>43476</c:v>
                </c:pt>
                <c:pt idx="1675">
                  <c:v>43475</c:v>
                </c:pt>
                <c:pt idx="1676">
                  <c:v>43474</c:v>
                </c:pt>
                <c:pt idx="1677">
                  <c:v>43473</c:v>
                </c:pt>
                <c:pt idx="1678">
                  <c:v>43472</c:v>
                </c:pt>
                <c:pt idx="1679">
                  <c:v>43469</c:v>
                </c:pt>
                <c:pt idx="1680">
                  <c:v>43468</c:v>
                </c:pt>
                <c:pt idx="1681">
                  <c:v>43467</c:v>
                </c:pt>
                <c:pt idx="1682">
                  <c:v>43466</c:v>
                </c:pt>
                <c:pt idx="1683">
                  <c:v>43465</c:v>
                </c:pt>
                <c:pt idx="1684">
                  <c:v>43462</c:v>
                </c:pt>
                <c:pt idx="1685">
                  <c:v>43461</c:v>
                </c:pt>
                <c:pt idx="1686">
                  <c:v>43460</c:v>
                </c:pt>
                <c:pt idx="1687">
                  <c:v>43459</c:v>
                </c:pt>
                <c:pt idx="1688">
                  <c:v>43458</c:v>
                </c:pt>
                <c:pt idx="1689">
                  <c:v>43455</c:v>
                </c:pt>
                <c:pt idx="1690">
                  <c:v>43454</c:v>
                </c:pt>
                <c:pt idx="1691">
                  <c:v>43453</c:v>
                </c:pt>
                <c:pt idx="1692">
                  <c:v>43452</c:v>
                </c:pt>
                <c:pt idx="1693">
                  <c:v>43451</c:v>
                </c:pt>
                <c:pt idx="1694">
                  <c:v>43448</c:v>
                </c:pt>
                <c:pt idx="1695">
                  <c:v>43447</c:v>
                </c:pt>
                <c:pt idx="1696">
                  <c:v>43446</c:v>
                </c:pt>
                <c:pt idx="1697">
                  <c:v>43445</c:v>
                </c:pt>
                <c:pt idx="1698">
                  <c:v>43444</c:v>
                </c:pt>
                <c:pt idx="1699">
                  <c:v>43441</c:v>
                </c:pt>
                <c:pt idx="1700">
                  <c:v>43440</c:v>
                </c:pt>
                <c:pt idx="1701">
                  <c:v>43439</c:v>
                </c:pt>
                <c:pt idx="1702">
                  <c:v>43438</c:v>
                </c:pt>
                <c:pt idx="1703">
                  <c:v>43437</c:v>
                </c:pt>
                <c:pt idx="1704">
                  <c:v>43434</c:v>
                </c:pt>
                <c:pt idx="1705">
                  <c:v>43433</c:v>
                </c:pt>
                <c:pt idx="1706">
                  <c:v>43432</c:v>
                </c:pt>
                <c:pt idx="1707">
                  <c:v>43431</c:v>
                </c:pt>
                <c:pt idx="1708">
                  <c:v>43430</c:v>
                </c:pt>
                <c:pt idx="1709">
                  <c:v>43427</c:v>
                </c:pt>
                <c:pt idx="1710">
                  <c:v>43426</c:v>
                </c:pt>
                <c:pt idx="1711">
                  <c:v>43425</c:v>
                </c:pt>
                <c:pt idx="1712">
                  <c:v>43424</c:v>
                </c:pt>
                <c:pt idx="1713">
                  <c:v>43423</c:v>
                </c:pt>
                <c:pt idx="1714">
                  <c:v>43420</c:v>
                </c:pt>
                <c:pt idx="1715">
                  <c:v>43419</c:v>
                </c:pt>
                <c:pt idx="1716">
                  <c:v>43418</c:v>
                </c:pt>
                <c:pt idx="1717">
                  <c:v>43417</c:v>
                </c:pt>
                <c:pt idx="1718">
                  <c:v>43416</c:v>
                </c:pt>
                <c:pt idx="1719">
                  <c:v>43413</c:v>
                </c:pt>
                <c:pt idx="1720">
                  <c:v>43412</c:v>
                </c:pt>
                <c:pt idx="1721">
                  <c:v>43411</c:v>
                </c:pt>
                <c:pt idx="1722">
                  <c:v>43410</c:v>
                </c:pt>
                <c:pt idx="1723">
                  <c:v>43409</c:v>
                </c:pt>
                <c:pt idx="1724">
                  <c:v>43406</c:v>
                </c:pt>
                <c:pt idx="1725">
                  <c:v>43405</c:v>
                </c:pt>
                <c:pt idx="1726">
                  <c:v>43404</c:v>
                </c:pt>
                <c:pt idx="1727">
                  <c:v>43403</c:v>
                </c:pt>
                <c:pt idx="1728">
                  <c:v>43402</c:v>
                </c:pt>
                <c:pt idx="1729">
                  <c:v>43399</c:v>
                </c:pt>
                <c:pt idx="1730">
                  <c:v>43398</c:v>
                </c:pt>
                <c:pt idx="1731">
                  <c:v>43397</c:v>
                </c:pt>
                <c:pt idx="1732">
                  <c:v>43396</c:v>
                </c:pt>
                <c:pt idx="1733">
                  <c:v>43395</c:v>
                </c:pt>
                <c:pt idx="1734">
                  <c:v>43392</c:v>
                </c:pt>
                <c:pt idx="1735">
                  <c:v>43391</c:v>
                </c:pt>
                <c:pt idx="1736">
                  <c:v>43390</c:v>
                </c:pt>
                <c:pt idx="1737">
                  <c:v>43389</c:v>
                </c:pt>
                <c:pt idx="1738">
                  <c:v>43388</c:v>
                </c:pt>
                <c:pt idx="1739">
                  <c:v>43385</c:v>
                </c:pt>
                <c:pt idx="1740">
                  <c:v>43384</c:v>
                </c:pt>
                <c:pt idx="1741">
                  <c:v>43383</c:v>
                </c:pt>
                <c:pt idx="1742">
                  <c:v>43382</c:v>
                </c:pt>
                <c:pt idx="1743">
                  <c:v>43381</c:v>
                </c:pt>
                <c:pt idx="1744">
                  <c:v>43378</c:v>
                </c:pt>
                <c:pt idx="1745">
                  <c:v>43377</c:v>
                </c:pt>
                <c:pt idx="1746">
                  <c:v>43376</c:v>
                </c:pt>
                <c:pt idx="1747">
                  <c:v>43375</c:v>
                </c:pt>
                <c:pt idx="1748">
                  <c:v>43374</c:v>
                </c:pt>
                <c:pt idx="1749">
                  <c:v>43371</c:v>
                </c:pt>
                <c:pt idx="1750">
                  <c:v>43370</c:v>
                </c:pt>
                <c:pt idx="1751">
                  <c:v>43369</c:v>
                </c:pt>
                <c:pt idx="1752">
                  <c:v>43368</c:v>
                </c:pt>
                <c:pt idx="1753">
                  <c:v>43367</c:v>
                </c:pt>
                <c:pt idx="1754">
                  <c:v>43364</c:v>
                </c:pt>
                <c:pt idx="1755">
                  <c:v>43363</c:v>
                </c:pt>
                <c:pt idx="1756">
                  <c:v>43362</c:v>
                </c:pt>
                <c:pt idx="1757">
                  <c:v>43361</c:v>
                </c:pt>
                <c:pt idx="1758">
                  <c:v>43360</c:v>
                </c:pt>
                <c:pt idx="1759">
                  <c:v>43357</c:v>
                </c:pt>
                <c:pt idx="1760">
                  <c:v>43356</c:v>
                </c:pt>
                <c:pt idx="1761">
                  <c:v>43355</c:v>
                </c:pt>
                <c:pt idx="1762">
                  <c:v>43354</c:v>
                </c:pt>
                <c:pt idx="1763">
                  <c:v>43353</c:v>
                </c:pt>
                <c:pt idx="1764">
                  <c:v>43350</c:v>
                </c:pt>
                <c:pt idx="1765">
                  <c:v>43349</c:v>
                </c:pt>
                <c:pt idx="1766">
                  <c:v>43348</c:v>
                </c:pt>
                <c:pt idx="1767">
                  <c:v>43347</c:v>
                </c:pt>
                <c:pt idx="1768">
                  <c:v>43346</c:v>
                </c:pt>
                <c:pt idx="1769">
                  <c:v>43343</c:v>
                </c:pt>
                <c:pt idx="1770">
                  <c:v>43342</c:v>
                </c:pt>
                <c:pt idx="1771">
                  <c:v>43341</c:v>
                </c:pt>
                <c:pt idx="1772">
                  <c:v>43340</c:v>
                </c:pt>
                <c:pt idx="1773">
                  <c:v>43339</c:v>
                </c:pt>
                <c:pt idx="1774">
                  <c:v>43336</c:v>
                </c:pt>
                <c:pt idx="1775">
                  <c:v>43335</c:v>
                </c:pt>
                <c:pt idx="1776">
                  <c:v>43334</c:v>
                </c:pt>
                <c:pt idx="1777">
                  <c:v>43333</c:v>
                </c:pt>
                <c:pt idx="1778">
                  <c:v>43332</c:v>
                </c:pt>
                <c:pt idx="1779">
                  <c:v>43329</c:v>
                </c:pt>
                <c:pt idx="1780">
                  <c:v>43328</c:v>
                </c:pt>
                <c:pt idx="1781">
                  <c:v>43327</c:v>
                </c:pt>
                <c:pt idx="1782">
                  <c:v>43326</c:v>
                </c:pt>
                <c:pt idx="1783">
                  <c:v>43325</c:v>
                </c:pt>
                <c:pt idx="1784">
                  <c:v>43322</c:v>
                </c:pt>
                <c:pt idx="1785">
                  <c:v>43321</c:v>
                </c:pt>
                <c:pt idx="1786">
                  <c:v>43320</c:v>
                </c:pt>
                <c:pt idx="1787">
                  <c:v>43319</c:v>
                </c:pt>
                <c:pt idx="1788">
                  <c:v>43318</c:v>
                </c:pt>
                <c:pt idx="1789">
                  <c:v>43315</c:v>
                </c:pt>
                <c:pt idx="1790">
                  <c:v>43314</c:v>
                </c:pt>
                <c:pt idx="1791">
                  <c:v>43313</c:v>
                </c:pt>
                <c:pt idx="1792">
                  <c:v>43312</c:v>
                </c:pt>
                <c:pt idx="1793">
                  <c:v>43311</c:v>
                </c:pt>
                <c:pt idx="1794">
                  <c:v>43308</c:v>
                </c:pt>
                <c:pt idx="1795">
                  <c:v>43307</c:v>
                </c:pt>
                <c:pt idx="1796">
                  <c:v>43306</c:v>
                </c:pt>
                <c:pt idx="1797">
                  <c:v>43305</c:v>
                </c:pt>
                <c:pt idx="1798">
                  <c:v>43304</c:v>
                </c:pt>
                <c:pt idx="1799">
                  <c:v>43301</c:v>
                </c:pt>
                <c:pt idx="1800">
                  <c:v>43300</c:v>
                </c:pt>
                <c:pt idx="1801">
                  <c:v>43299</c:v>
                </c:pt>
                <c:pt idx="1802">
                  <c:v>43298</c:v>
                </c:pt>
                <c:pt idx="1803">
                  <c:v>43297</c:v>
                </c:pt>
                <c:pt idx="1804">
                  <c:v>43294</c:v>
                </c:pt>
                <c:pt idx="1805">
                  <c:v>43293</c:v>
                </c:pt>
                <c:pt idx="1806">
                  <c:v>43292</c:v>
                </c:pt>
                <c:pt idx="1807">
                  <c:v>43291</c:v>
                </c:pt>
                <c:pt idx="1808">
                  <c:v>43290</c:v>
                </c:pt>
                <c:pt idx="1809">
                  <c:v>43287</c:v>
                </c:pt>
                <c:pt idx="1810">
                  <c:v>43286</c:v>
                </c:pt>
                <c:pt idx="1811">
                  <c:v>43285</c:v>
                </c:pt>
                <c:pt idx="1812">
                  <c:v>43284</c:v>
                </c:pt>
                <c:pt idx="1813">
                  <c:v>43283</c:v>
                </c:pt>
                <c:pt idx="1814">
                  <c:v>43280</c:v>
                </c:pt>
                <c:pt idx="1815">
                  <c:v>43279</c:v>
                </c:pt>
                <c:pt idx="1816">
                  <c:v>43278</c:v>
                </c:pt>
                <c:pt idx="1817">
                  <c:v>43277</c:v>
                </c:pt>
                <c:pt idx="1818">
                  <c:v>43276</c:v>
                </c:pt>
                <c:pt idx="1819">
                  <c:v>43273</c:v>
                </c:pt>
                <c:pt idx="1820">
                  <c:v>43272</c:v>
                </c:pt>
                <c:pt idx="1821">
                  <c:v>43271</c:v>
                </c:pt>
                <c:pt idx="1822">
                  <c:v>43270</c:v>
                </c:pt>
                <c:pt idx="1823">
                  <c:v>43269</c:v>
                </c:pt>
                <c:pt idx="1824">
                  <c:v>43266</c:v>
                </c:pt>
                <c:pt idx="1825">
                  <c:v>43265</c:v>
                </c:pt>
                <c:pt idx="1826">
                  <c:v>43264</c:v>
                </c:pt>
                <c:pt idx="1827">
                  <c:v>43263</c:v>
                </c:pt>
                <c:pt idx="1828">
                  <c:v>43262</c:v>
                </c:pt>
                <c:pt idx="1829">
                  <c:v>43259</c:v>
                </c:pt>
                <c:pt idx="1830">
                  <c:v>43258</c:v>
                </c:pt>
                <c:pt idx="1831">
                  <c:v>43257</c:v>
                </c:pt>
                <c:pt idx="1832">
                  <c:v>43256</c:v>
                </c:pt>
                <c:pt idx="1833">
                  <c:v>43255</c:v>
                </c:pt>
                <c:pt idx="1834">
                  <c:v>43252</c:v>
                </c:pt>
                <c:pt idx="1835">
                  <c:v>43251</c:v>
                </c:pt>
                <c:pt idx="1836">
                  <c:v>43250</c:v>
                </c:pt>
                <c:pt idx="1837">
                  <c:v>43249</c:v>
                </c:pt>
                <c:pt idx="1838">
                  <c:v>43248</c:v>
                </c:pt>
                <c:pt idx="1839">
                  <c:v>43245</c:v>
                </c:pt>
                <c:pt idx="1840">
                  <c:v>43244</c:v>
                </c:pt>
                <c:pt idx="1841">
                  <c:v>43243</c:v>
                </c:pt>
                <c:pt idx="1842">
                  <c:v>43242</c:v>
                </c:pt>
                <c:pt idx="1843">
                  <c:v>43241</c:v>
                </c:pt>
                <c:pt idx="1844">
                  <c:v>43238</c:v>
                </c:pt>
                <c:pt idx="1845">
                  <c:v>43237</c:v>
                </c:pt>
                <c:pt idx="1846">
                  <c:v>43236</c:v>
                </c:pt>
                <c:pt idx="1847">
                  <c:v>43235</c:v>
                </c:pt>
                <c:pt idx="1848">
                  <c:v>43234</c:v>
                </c:pt>
                <c:pt idx="1849">
                  <c:v>43231</c:v>
                </c:pt>
                <c:pt idx="1850">
                  <c:v>43230</c:v>
                </c:pt>
                <c:pt idx="1851">
                  <c:v>43229</c:v>
                </c:pt>
                <c:pt idx="1852">
                  <c:v>43228</c:v>
                </c:pt>
                <c:pt idx="1853">
                  <c:v>43227</c:v>
                </c:pt>
                <c:pt idx="1854">
                  <c:v>43224</c:v>
                </c:pt>
                <c:pt idx="1855">
                  <c:v>43223</c:v>
                </c:pt>
                <c:pt idx="1856">
                  <c:v>43222</c:v>
                </c:pt>
                <c:pt idx="1857">
                  <c:v>43221</c:v>
                </c:pt>
                <c:pt idx="1858">
                  <c:v>43220</c:v>
                </c:pt>
                <c:pt idx="1859">
                  <c:v>43217</c:v>
                </c:pt>
                <c:pt idx="1860">
                  <c:v>43216</c:v>
                </c:pt>
                <c:pt idx="1861">
                  <c:v>43215</c:v>
                </c:pt>
                <c:pt idx="1862">
                  <c:v>43214</c:v>
                </c:pt>
                <c:pt idx="1863">
                  <c:v>43213</c:v>
                </c:pt>
                <c:pt idx="1864">
                  <c:v>43210</c:v>
                </c:pt>
                <c:pt idx="1865">
                  <c:v>43209</c:v>
                </c:pt>
                <c:pt idx="1866">
                  <c:v>43208</c:v>
                </c:pt>
                <c:pt idx="1867">
                  <c:v>43207</c:v>
                </c:pt>
                <c:pt idx="1868">
                  <c:v>43206</c:v>
                </c:pt>
                <c:pt idx="1869">
                  <c:v>43203</c:v>
                </c:pt>
                <c:pt idx="1870">
                  <c:v>43202</c:v>
                </c:pt>
                <c:pt idx="1871">
                  <c:v>43201</c:v>
                </c:pt>
                <c:pt idx="1872">
                  <c:v>43200</c:v>
                </c:pt>
                <c:pt idx="1873">
                  <c:v>43199</c:v>
                </c:pt>
                <c:pt idx="1874">
                  <c:v>43196</c:v>
                </c:pt>
                <c:pt idx="1875">
                  <c:v>43195</c:v>
                </c:pt>
                <c:pt idx="1876">
                  <c:v>43194</c:v>
                </c:pt>
                <c:pt idx="1877">
                  <c:v>43193</c:v>
                </c:pt>
                <c:pt idx="1878">
                  <c:v>43192</c:v>
                </c:pt>
                <c:pt idx="1879">
                  <c:v>43189</c:v>
                </c:pt>
                <c:pt idx="1880">
                  <c:v>43188</c:v>
                </c:pt>
                <c:pt idx="1881">
                  <c:v>43187</c:v>
                </c:pt>
                <c:pt idx="1882">
                  <c:v>43186</c:v>
                </c:pt>
                <c:pt idx="1883">
                  <c:v>43185</c:v>
                </c:pt>
                <c:pt idx="1884">
                  <c:v>43182</c:v>
                </c:pt>
                <c:pt idx="1885">
                  <c:v>43181</c:v>
                </c:pt>
                <c:pt idx="1886">
                  <c:v>43180</c:v>
                </c:pt>
                <c:pt idx="1887">
                  <c:v>43179</c:v>
                </c:pt>
                <c:pt idx="1888">
                  <c:v>43178</c:v>
                </c:pt>
                <c:pt idx="1889">
                  <c:v>43175</c:v>
                </c:pt>
                <c:pt idx="1890">
                  <c:v>43174</c:v>
                </c:pt>
                <c:pt idx="1891">
                  <c:v>43173</c:v>
                </c:pt>
                <c:pt idx="1892">
                  <c:v>43172</c:v>
                </c:pt>
                <c:pt idx="1893">
                  <c:v>43171</c:v>
                </c:pt>
                <c:pt idx="1894">
                  <c:v>43168</c:v>
                </c:pt>
                <c:pt idx="1895">
                  <c:v>43167</c:v>
                </c:pt>
                <c:pt idx="1896">
                  <c:v>43166</c:v>
                </c:pt>
                <c:pt idx="1897">
                  <c:v>43165</c:v>
                </c:pt>
                <c:pt idx="1898">
                  <c:v>43164</c:v>
                </c:pt>
                <c:pt idx="1899">
                  <c:v>43161</c:v>
                </c:pt>
                <c:pt idx="1900">
                  <c:v>43160</c:v>
                </c:pt>
                <c:pt idx="1901">
                  <c:v>43159</c:v>
                </c:pt>
                <c:pt idx="1902">
                  <c:v>43158</c:v>
                </c:pt>
                <c:pt idx="1903">
                  <c:v>43157</c:v>
                </c:pt>
                <c:pt idx="1904">
                  <c:v>43154</c:v>
                </c:pt>
                <c:pt idx="1905">
                  <c:v>43153</c:v>
                </c:pt>
                <c:pt idx="1906">
                  <c:v>43152</c:v>
                </c:pt>
                <c:pt idx="1907">
                  <c:v>43151</c:v>
                </c:pt>
                <c:pt idx="1908">
                  <c:v>43150</c:v>
                </c:pt>
                <c:pt idx="1909">
                  <c:v>43147</c:v>
                </c:pt>
                <c:pt idx="1910">
                  <c:v>43146</c:v>
                </c:pt>
                <c:pt idx="1911">
                  <c:v>43145</c:v>
                </c:pt>
                <c:pt idx="1912">
                  <c:v>43144</c:v>
                </c:pt>
                <c:pt idx="1913">
                  <c:v>43143</c:v>
                </c:pt>
                <c:pt idx="1914">
                  <c:v>43140</c:v>
                </c:pt>
                <c:pt idx="1915">
                  <c:v>43139</c:v>
                </c:pt>
                <c:pt idx="1916">
                  <c:v>43138</c:v>
                </c:pt>
                <c:pt idx="1917">
                  <c:v>43137</c:v>
                </c:pt>
                <c:pt idx="1918">
                  <c:v>43136</c:v>
                </c:pt>
                <c:pt idx="1919">
                  <c:v>43133</c:v>
                </c:pt>
                <c:pt idx="1920">
                  <c:v>43132</c:v>
                </c:pt>
                <c:pt idx="1921">
                  <c:v>43131</c:v>
                </c:pt>
                <c:pt idx="1922">
                  <c:v>43130</c:v>
                </c:pt>
                <c:pt idx="1923">
                  <c:v>43129</c:v>
                </c:pt>
                <c:pt idx="1924">
                  <c:v>43126</c:v>
                </c:pt>
                <c:pt idx="1925">
                  <c:v>43125</c:v>
                </c:pt>
                <c:pt idx="1926">
                  <c:v>43124</c:v>
                </c:pt>
                <c:pt idx="1927">
                  <c:v>43123</c:v>
                </c:pt>
                <c:pt idx="1928">
                  <c:v>43122</c:v>
                </c:pt>
                <c:pt idx="1929">
                  <c:v>43119</c:v>
                </c:pt>
                <c:pt idx="1930">
                  <c:v>43118</c:v>
                </c:pt>
                <c:pt idx="1931">
                  <c:v>43117</c:v>
                </c:pt>
                <c:pt idx="1932">
                  <c:v>43116</c:v>
                </c:pt>
                <c:pt idx="1933">
                  <c:v>43115</c:v>
                </c:pt>
                <c:pt idx="1934">
                  <c:v>43112</c:v>
                </c:pt>
                <c:pt idx="1935">
                  <c:v>43111</c:v>
                </c:pt>
                <c:pt idx="1936">
                  <c:v>43110</c:v>
                </c:pt>
                <c:pt idx="1937">
                  <c:v>43109</c:v>
                </c:pt>
                <c:pt idx="1938">
                  <c:v>43108</c:v>
                </c:pt>
                <c:pt idx="1939">
                  <c:v>43105</c:v>
                </c:pt>
                <c:pt idx="1940">
                  <c:v>43104</c:v>
                </c:pt>
                <c:pt idx="1941">
                  <c:v>43103</c:v>
                </c:pt>
                <c:pt idx="1942">
                  <c:v>43102</c:v>
                </c:pt>
                <c:pt idx="1943">
                  <c:v>43101</c:v>
                </c:pt>
                <c:pt idx="1944">
                  <c:v>43098</c:v>
                </c:pt>
                <c:pt idx="1945">
                  <c:v>43097</c:v>
                </c:pt>
                <c:pt idx="1946">
                  <c:v>43096</c:v>
                </c:pt>
                <c:pt idx="1947">
                  <c:v>43095</c:v>
                </c:pt>
                <c:pt idx="1948">
                  <c:v>43094</c:v>
                </c:pt>
                <c:pt idx="1949">
                  <c:v>43091</c:v>
                </c:pt>
                <c:pt idx="1950">
                  <c:v>43090</c:v>
                </c:pt>
                <c:pt idx="1951">
                  <c:v>43089</c:v>
                </c:pt>
                <c:pt idx="1952">
                  <c:v>43088</c:v>
                </c:pt>
                <c:pt idx="1953">
                  <c:v>43087</c:v>
                </c:pt>
                <c:pt idx="1954">
                  <c:v>43084</c:v>
                </c:pt>
                <c:pt idx="1955">
                  <c:v>43083</c:v>
                </c:pt>
                <c:pt idx="1956">
                  <c:v>43082</c:v>
                </c:pt>
                <c:pt idx="1957">
                  <c:v>43081</c:v>
                </c:pt>
                <c:pt idx="1958">
                  <c:v>43080</c:v>
                </c:pt>
                <c:pt idx="1959">
                  <c:v>43077</c:v>
                </c:pt>
                <c:pt idx="1960">
                  <c:v>43076</c:v>
                </c:pt>
                <c:pt idx="1961">
                  <c:v>43075</c:v>
                </c:pt>
                <c:pt idx="1962">
                  <c:v>43074</c:v>
                </c:pt>
                <c:pt idx="1963">
                  <c:v>43073</c:v>
                </c:pt>
                <c:pt idx="1964">
                  <c:v>43070</c:v>
                </c:pt>
                <c:pt idx="1965">
                  <c:v>43069</c:v>
                </c:pt>
                <c:pt idx="1966">
                  <c:v>43068</c:v>
                </c:pt>
                <c:pt idx="1967">
                  <c:v>43067</c:v>
                </c:pt>
                <c:pt idx="1968">
                  <c:v>43066</c:v>
                </c:pt>
                <c:pt idx="1969">
                  <c:v>43063</c:v>
                </c:pt>
                <c:pt idx="1970">
                  <c:v>43062</c:v>
                </c:pt>
                <c:pt idx="1971">
                  <c:v>43061</c:v>
                </c:pt>
                <c:pt idx="1972">
                  <c:v>43060</c:v>
                </c:pt>
                <c:pt idx="1973">
                  <c:v>43059</c:v>
                </c:pt>
                <c:pt idx="1974">
                  <c:v>43056</c:v>
                </c:pt>
                <c:pt idx="1975">
                  <c:v>43055</c:v>
                </c:pt>
                <c:pt idx="1976">
                  <c:v>43054</c:v>
                </c:pt>
                <c:pt idx="1977">
                  <c:v>43053</c:v>
                </c:pt>
                <c:pt idx="1978">
                  <c:v>43052</c:v>
                </c:pt>
                <c:pt idx="1979">
                  <c:v>43049</c:v>
                </c:pt>
                <c:pt idx="1980">
                  <c:v>43048</c:v>
                </c:pt>
                <c:pt idx="1981">
                  <c:v>43047</c:v>
                </c:pt>
                <c:pt idx="1982">
                  <c:v>43046</c:v>
                </c:pt>
                <c:pt idx="1983">
                  <c:v>43045</c:v>
                </c:pt>
                <c:pt idx="1984">
                  <c:v>43042</c:v>
                </c:pt>
                <c:pt idx="1985">
                  <c:v>43041</c:v>
                </c:pt>
                <c:pt idx="1986">
                  <c:v>43040</c:v>
                </c:pt>
                <c:pt idx="1987">
                  <c:v>43039</c:v>
                </c:pt>
                <c:pt idx="1988">
                  <c:v>43038</c:v>
                </c:pt>
                <c:pt idx="1989">
                  <c:v>43035</c:v>
                </c:pt>
                <c:pt idx="1990">
                  <c:v>43034</c:v>
                </c:pt>
                <c:pt idx="1991">
                  <c:v>43033</c:v>
                </c:pt>
                <c:pt idx="1992">
                  <c:v>43032</c:v>
                </c:pt>
                <c:pt idx="1993">
                  <c:v>43031</c:v>
                </c:pt>
                <c:pt idx="1994">
                  <c:v>43028</c:v>
                </c:pt>
                <c:pt idx="1995">
                  <c:v>43027</c:v>
                </c:pt>
                <c:pt idx="1996">
                  <c:v>43026</c:v>
                </c:pt>
                <c:pt idx="1997">
                  <c:v>43025</c:v>
                </c:pt>
                <c:pt idx="1998">
                  <c:v>43024</c:v>
                </c:pt>
                <c:pt idx="1999">
                  <c:v>43021</c:v>
                </c:pt>
                <c:pt idx="2000">
                  <c:v>43020</c:v>
                </c:pt>
                <c:pt idx="2001">
                  <c:v>43019</c:v>
                </c:pt>
                <c:pt idx="2002">
                  <c:v>43018</c:v>
                </c:pt>
                <c:pt idx="2003">
                  <c:v>43017</c:v>
                </c:pt>
                <c:pt idx="2004">
                  <c:v>43014</c:v>
                </c:pt>
                <c:pt idx="2005">
                  <c:v>43013</c:v>
                </c:pt>
                <c:pt idx="2006">
                  <c:v>43012</c:v>
                </c:pt>
                <c:pt idx="2007">
                  <c:v>43011</c:v>
                </c:pt>
                <c:pt idx="2008">
                  <c:v>43010</c:v>
                </c:pt>
                <c:pt idx="2009">
                  <c:v>43007</c:v>
                </c:pt>
                <c:pt idx="2010">
                  <c:v>43006</c:v>
                </c:pt>
                <c:pt idx="2011">
                  <c:v>43005</c:v>
                </c:pt>
                <c:pt idx="2012">
                  <c:v>43004</c:v>
                </c:pt>
                <c:pt idx="2013">
                  <c:v>43003</c:v>
                </c:pt>
                <c:pt idx="2014">
                  <c:v>43000</c:v>
                </c:pt>
                <c:pt idx="2015">
                  <c:v>42999</c:v>
                </c:pt>
                <c:pt idx="2016">
                  <c:v>42998</c:v>
                </c:pt>
                <c:pt idx="2017">
                  <c:v>42997</c:v>
                </c:pt>
                <c:pt idx="2018">
                  <c:v>42996</c:v>
                </c:pt>
                <c:pt idx="2019">
                  <c:v>42993</c:v>
                </c:pt>
                <c:pt idx="2020">
                  <c:v>42992</c:v>
                </c:pt>
                <c:pt idx="2021">
                  <c:v>42991</c:v>
                </c:pt>
                <c:pt idx="2022">
                  <c:v>42990</c:v>
                </c:pt>
                <c:pt idx="2023">
                  <c:v>42989</c:v>
                </c:pt>
                <c:pt idx="2024">
                  <c:v>42986</c:v>
                </c:pt>
                <c:pt idx="2025">
                  <c:v>42985</c:v>
                </c:pt>
                <c:pt idx="2026">
                  <c:v>42984</c:v>
                </c:pt>
                <c:pt idx="2027">
                  <c:v>42983</c:v>
                </c:pt>
                <c:pt idx="2028">
                  <c:v>42982</c:v>
                </c:pt>
                <c:pt idx="2029">
                  <c:v>42979</c:v>
                </c:pt>
                <c:pt idx="2030">
                  <c:v>42978</c:v>
                </c:pt>
                <c:pt idx="2031">
                  <c:v>42977</c:v>
                </c:pt>
                <c:pt idx="2032">
                  <c:v>42976</c:v>
                </c:pt>
                <c:pt idx="2033">
                  <c:v>42975</c:v>
                </c:pt>
                <c:pt idx="2034">
                  <c:v>42972</c:v>
                </c:pt>
                <c:pt idx="2035">
                  <c:v>42971</c:v>
                </c:pt>
                <c:pt idx="2036">
                  <c:v>42970</c:v>
                </c:pt>
                <c:pt idx="2037">
                  <c:v>42969</c:v>
                </c:pt>
                <c:pt idx="2038">
                  <c:v>42968</c:v>
                </c:pt>
                <c:pt idx="2039">
                  <c:v>42965</c:v>
                </c:pt>
                <c:pt idx="2040">
                  <c:v>42964</c:v>
                </c:pt>
                <c:pt idx="2041">
                  <c:v>42963</c:v>
                </c:pt>
                <c:pt idx="2042">
                  <c:v>42962</c:v>
                </c:pt>
                <c:pt idx="2043">
                  <c:v>42961</c:v>
                </c:pt>
                <c:pt idx="2044">
                  <c:v>42958</c:v>
                </c:pt>
                <c:pt idx="2045">
                  <c:v>42957</c:v>
                </c:pt>
                <c:pt idx="2046">
                  <c:v>42956</c:v>
                </c:pt>
                <c:pt idx="2047">
                  <c:v>42955</c:v>
                </c:pt>
                <c:pt idx="2048">
                  <c:v>42954</c:v>
                </c:pt>
                <c:pt idx="2049">
                  <c:v>42951</c:v>
                </c:pt>
                <c:pt idx="2050">
                  <c:v>42950</c:v>
                </c:pt>
                <c:pt idx="2051">
                  <c:v>42949</c:v>
                </c:pt>
                <c:pt idx="2052">
                  <c:v>42948</c:v>
                </c:pt>
                <c:pt idx="2053">
                  <c:v>42947</c:v>
                </c:pt>
                <c:pt idx="2054">
                  <c:v>42944</c:v>
                </c:pt>
                <c:pt idx="2055">
                  <c:v>42943</c:v>
                </c:pt>
                <c:pt idx="2056">
                  <c:v>42942</c:v>
                </c:pt>
                <c:pt idx="2057">
                  <c:v>42941</c:v>
                </c:pt>
                <c:pt idx="2058">
                  <c:v>42940</c:v>
                </c:pt>
                <c:pt idx="2059">
                  <c:v>42937</c:v>
                </c:pt>
                <c:pt idx="2060">
                  <c:v>42936</c:v>
                </c:pt>
                <c:pt idx="2061">
                  <c:v>42935</c:v>
                </c:pt>
                <c:pt idx="2062">
                  <c:v>42934</c:v>
                </c:pt>
                <c:pt idx="2063">
                  <c:v>42933</c:v>
                </c:pt>
                <c:pt idx="2064">
                  <c:v>42930</c:v>
                </c:pt>
                <c:pt idx="2065">
                  <c:v>42929</c:v>
                </c:pt>
                <c:pt idx="2066">
                  <c:v>42928</c:v>
                </c:pt>
                <c:pt idx="2067">
                  <c:v>42927</c:v>
                </c:pt>
                <c:pt idx="2068">
                  <c:v>42926</c:v>
                </c:pt>
                <c:pt idx="2069">
                  <c:v>42923</c:v>
                </c:pt>
                <c:pt idx="2070">
                  <c:v>42922</c:v>
                </c:pt>
                <c:pt idx="2071">
                  <c:v>42921</c:v>
                </c:pt>
                <c:pt idx="2072">
                  <c:v>42920</c:v>
                </c:pt>
                <c:pt idx="2073">
                  <c:v>42919</c:v>
                </c:pt>
                <c:pt idx="2074">
                  <c:v>42916</c:v>
                </c:pt>
                <c:pt idx="2075">
                  <c:v>42915</c:v>
                </c:pt>
                <c:pt idx="2076">
                  <c:v>42914</c:v>
                </c:pt>
                <c:pt idx="2077">
                  <c:v>42913</c:v>
                </c:pt>
                <c:pt idx="2078">
                  <c:v>42912</c:v>
                </c:pt>
                <c:pt idx="2079">
                  <c:v>42909</c:v>
                </c:pt>
                <c:pt idx="2080">
                  <c:v>42908</c:v>
                </c:pt>
                <c:pt idx="2081">
                  <c:v>42907</c:v>
                </c:pt>
                <c:pt idx="2082">
                  <c:v>42906</c:v>
                </c:pt>
                <c:pt idx="2083">
                  <c:v>42905</c:v>
                </c:pt>
                <c:pt idx="2084">
                  <c:v>42902</c:v>
                </c:pt>
                <c:pt idx="2085">
                  <c:v>42901</c:v>
                </c:pt>
                <c:pt idx="2086">
                  <c:v>42900</c:v>
                </c:pt>
                <c:pt idx="2087">
                  <c:v>42899</c:v>
                </c:pt>
                <c:pt idx="2088">
                  <c:v>42898</c:v>
                </c:pt>
                <c:pt idx="2089">
                  <c:v>42895</c:v>
                </c:pt>
                <c:pt idx="2090">
                  <c:v>42894</c:v>
                </c:pt>
                <c:pt idx="2091">
                  <c:v>42893</c:v>
                </c:pt>
                <c:pt idx="2092">
                  <c:v>42892</c:v>
                </c:pt>
                <c:pt idx="2093">
                  <c:v>42891</c:v>
                </c:pt>
                <c:pt idx="2094">
                  <c:v>42888</c:v>
                </c:pt>
                <c:pt idx="2095">
                  <c:v>42887</c:v>
                </c:pt>
                <c:pt idx="2096">
                  <c:v>42886</c:v>
                </c:pt>
                <c:pt idx="2097">
                  <c:v>42885</c:v>
                </c:pt>
                <c:pt idx="2098">
                  <c:v>42884</c:v>
                </c:pt>
                <c:pt idx="2099">
                  <c:v>42881</c:v>
                </c:pt>
                <c:pt idx="2100">
                  <c:v>42880</c:v>
                </c:pt>
                <c:pt idx="2101">
                  <c:v>42879</c:v>
                </c:pt>
                <c:pt idx="2102">
                  <c:v>42878</c:v>
                </c:pt>
                <c:pt idx="2103">
                  <c:v>42877</c:v>
                </c:pt>
                <c:pt idx="2104">
                  <c:v>42874</c:v>
                </c:pt>
                <c:pt idx="2105">
                  <c:v>42873</c:v>
                </c:pt>
                <c:pt idx="2106">
                  <c:v>42872</c:v>
                </c:pt>
                <c:pt idx="2107">
                  <c:v>42871</c:v>
                </c:pt>
                <c:pt idx="2108">
                  <c:v>42870</c:v>
                </c:pt>
                <c:pt idx="2109">
                  <c:v>42867</c:v>
                </c:pt>
                <c:pt idx="2110">
                  <c:v>42866</c:v>
                </c:pt>
                <c:pt idx="2111">
                  <c:v>42865</c:v>
                </c:pt>
                <c:pt idx="2112">
                  <c:v>42864</c:v>
                </c:pt>
                <c:pt idx="2113">
                  <c:v>42863</c:v>
                </c:pt>
                <c:pt idx="2114">
                  <c:v>42860</c:v>
                </c:pt>
                <c:pt idx="2115">
                  <c:v>42859</c:v>
                </c:pt>
                <c:pt idx="2116">
                  <c:v>42858</c:v>
                </c:pt>
                <c:pt idx="2117">
                  <c:v>42857</c:v>
                </c:pt>
                <c:pt idx="2118">
                  <c:v>42856</c:v>
                </c:pt>
                <c:pt idx="2119">
                  <c:v>42853</c:v>
                </c:pt>
                <c:pt idx="2120">
                  <c:v>42852</c:v>
                </c:pt>
                <c:pt idx="2121">
                  <c:v>42851</c:v>
                </c:pt>
                <c:pt idx="2122">
                  <c:v>42850</c:v>
                </c:pt>
                <c:pt idx="2123">
                  <c:v>42849</c:v>
                </c:pt>
                <c:pt idx="2124">
                  <c:v>42846</c:v>
                </c:pt>
                <c:pt idx="2125">
                  <c:v>42845</c:v>
                </c:pt>
                <c:pt idx="2126">
                  <c:v>42844</c:v>
                </c:pt>
                <c:pt idx="2127">
                  <c:v>42843</c:v>
                </c:pt>
                <c:pt idx="2128">
                  <c:v>42842</c:v>
                </c:pt>
                <c:pt idx="2129">
                  <c:v>42839</c:v>
                </c:pt>
                <c:pt idx="2130">
                  <c:v>42838</c:v>
                </c:pt>
                <c:pt idx="2131">
                  <c:v>42837</c:v>
                </c:pt>
                <c:pt idx="2132">
                  <c:v>42836</c:v>
                </c:pt>
                <c:pt idx="2133">
                  <c:v>42835</c:v>
                </c:pt>
                <c:pt idx="2134">
                  <c:v>42832</c:v>
                </c:pt>
                <c:pt idx="2135">
                  <c:v>42831</c:v>
                </c:pt>
                <c:pt idx="2136">
                  <c:v>42830</c:v>
                </c:pt>
                <c:pt idx="2137">
                  <c:v>42829</c:v>
                </c:pt>
                <c:pt idx="2138">
                  <c:v>42828</c:v>
                </c:pt>
                <c:pt idx="2139">
                  <c:v>42825</c:v>
                </c:pt>
                <c:pt idx="2140">
                  <c:v>42824</c:v>
                </c:pt>
                <c:pt idx="2141">
                  <c:v>42823</c:v>
                </c:pt>
                <c:pt idx="2142">
                  <c:v>42822</c:v>
                </c:pt>
                <c:pt idx="2143">
                  <c:v>42821</c:v>
                </c:pt>
                <c:pt idx="2144">
                  <c:v>42818</c:v>
                </c:pt>
                <c:pt idx="2145">
                  <c:v>42817</c:v>
                </c:pt>
                <c:pt idx="2146">
                  <c:v>42816</c:v>
                </c:pt>
                <c:pt idx="2147">
                  <c:v>42815</c:v>
                </c:pt>
                <c:pt idx="2148">
                  <c:v>42814</c:v>
                </c:pt>
                <c:pt idx="2149">
                  <c:v>42811</c:v>
                </c:pt>
                <c:pt idx="2150">
                  <c:v>42810</c:v>
                </c:pt>
                <c:pt idx="2151">
                  <c:v>42809</c:v>
                </c:pt>
                <c:pt idx="2152">
                  <c:v>42808</c:v>
                </c:pt>
                <c:pt idx="2153">
                  <c:v>42807</c:v>
                </c:pt>
                <c:pt idx="2154">
                  <c:v>42804</c:v>
                </c:pt>
                <c:pt idx="2155">
                  <c:v>42803</c:v>
                </c:pt>
                <c:pt idx="2156">
                  <c:v>42802</c:v>
                </c:pt>
                <c:pt idx="2157">
                  <c:v>42801</c:v>
                </c:pt>
                <c:pt idx="2158">
                  <c:v>42800</c:v>
                </c:pt>
                <c:pt idx="2159">
                  <c:v>42797</c:v>
                </c:pt>
                <c:pt idx="2160">
                  <c:v>42796</c:v>
                </c:pt>
                <c:pt idx="2161">
                  <c:v>42795</c:v>
                </c:pt>
                <c:pt idx="2162">
                  <c:v>42794</c:v>
                </c:pt>
                <c:pt idx="2163">
                  <c:v>42793</c:v>
                </c:pt>
                <c:pt idx="2164">
                  <c:v>42790</c:v>
                </c:pt>
                <c:pt idx="2165">
                  <c:v>42789</c:v>
                </c:pt>
                <c:pt idx="2166">
                  <c:v>42788</c:v>
                </c:pt>
                <c:pt idx="2167">
                  <c:v>42787</c:v>
                </c:pt>
                <c:pt idx="2168">
                  <c:v>42786</c:v>
                </c:pt>
                <c:pt idx="2169">
                  <c:v>42783</c:v>
                </c:pt>
                <c:pt idx="2170">
                  <c:v>42782</c:v>
                </c:pt>
                <c:pt idx="2171">
                  <c:v>42781</c:v>
                </c:pt>
                <c:pt idx="2172">
                  <c:v>42780</c:v>
                </c:pt>
                <c:pt idx="2173">
                  <c:v>42779</c:v>
                </c:pt>
                <c:pt idx="2174">
                  <c:v>42776</c:v>
                </c:pt>
                <c:pt idx="2175">
                  <c:v>42775</c:v>
                </c:pt>
                <c:pt idx="2176">
                  <c:v>42774</c:v>
                </c:pt>
                <c:pt idx="2177">
                  <c:v>42773</c:v>
                </c:pt>
                <c:pt idx="2178">
                  <c:v>42772</c:v>
                </c:pt>
                <c:pt idx="2179">
                  <c:v>42769</c:v>
                </c:pt>
                <c:pt idx="2180">
                  <c:v>42768</c:v>
                </c:pt>
                <c:pt idx="2181">
                  <c:v>42767</c:v>
                </c:pt>
                <c:pt idx="2182">
                  <c:v>42766</c:v>
                </c:pt>
                <c:pt idx="2183">
                  <c:v>42765</c:v>
                </c:pt>
                <c:pt idx="2184">
                  <c:v>42762</c:v>
                </c:pt>
                <c:pt idx="2185">
                  <c:v>42761</c:v>
                </c:pt>
                <c:pt idx="2186">
                  <c:v>42760</c:v>
                </c:pt>
                <c:pt idx="2187">
                  <c:v>42759</c:v>
                </c:pt>
                <c:pt idx="2188">
                  <c:v>42758</c:v>
                </c:pt>
                <c:pt idx="2189">
                  <c:v>42755</c:v>
                </c:pt>
                <c:pt idx="2190">
                  <c:v>42754</c:v>
                </c:pt>
                <c:pt idx="2191">
                  <c:v>42753</c:v>
                </c:pt>
                <c:pt idx="2192">
                  <c:v>42752</c:v>
                </c:pt>
                <c:pt idx="2193">
                  <c:v>42751</c:v>
                </c:pt>
                <c:pt idx="2194">
                  <c:v>42748</c:v>
                </c:pt>
                <c:pt idx="2195">
                  <c:v>42747</c:v>
                </c:pt>
                <c:pt idx="2196">
                  <c:v>42746</c:v>
                </c:pt>
                <c:pt idx="2197">
                  <c:v>42745</c:v>
                </c:pt>
                <c:pt idx="2198">
                  <c:v>42744</c:v>
                </c:pt>
                <c:pt idx="2199">
                  <c:v>42741</c:v>
                </c:pt>
                <c:pt idx="2200">
                  <c:v>42740</c:v>
                </c:pt>
                <c:pt idx="2201">
                  <c:v>42739</c:v>
                </c:pt>
                <c:pt idx="2202">
                  <c:v>42738</c:v>
                </c:pt>
                <c:pt idx="2203">
                  <c:v>42737</c:v>
                </c:pt>
                <c:pt idx="2204">
                  <c:v>42734</c:v>
                </c:pt>
                <c:pt idx="2205">
                  <c:v>42733</c:v>
                </c:pt>
                <c:pt idx="2206">
                  <c:v>42732</c:v>
                </c:pt>
                <c:pt idx="2207">
                  <c:v>42731</c:v>
                </c:pt>
                <c:pt idx="2208">
                  <c:v>42730</c:v>
                </c:pt>
                <c:pt idx="2209">
                  <c:v>42727</c:v>
                </c:pt>
                <c:pt idx="2210">
                  <c:v>42726</c:v>
                </c:pt>
                <c:pt idx="2211">
                  <c:v>42725</c:v>
                </c:pt>
                <c:pt idx="2212">
                  <c:v>42724</c:v>
                </c:pt>
                <c:pt idx="2213">
                  <c:v>42723</c:v>
                </c:pt>
                <c:pt idx="2214">
                  <c:v>42720</c:v>
                </c:pt>
                <c:pt idx="2215">
                  <c:v>42719</c:v>
                </c:pt>
                <c:pt idx="2216">
                  <c:v>42718</c:v>
                </c:pt>
                <c:pt idx="2217">
                  <c:v>42717</c:v>
                </c:pt>
                <c:pt idx="2218">
                  <c:v>42716</c:v>
                </c:pt>
                <c:pt idx="2219">
                  <c:v>42713</c:v>
                </c:pt>
                <c:pt idx="2220">
                  <c:v>42712</c:v>
                </c:pt>
                <c:pt idx="2221">
                  <c:v>42711</c:v>
                </c:pt>
                <c:pt idx="2222">
                  <c:v>42710</c:v>
                </c:pt>
                <c:pt idx="2223">
                  <c:v>42709</c:v>
                </c:pt>
                <c:pt idx="2224">
                  <c:v>42706</c:v>
                </c:pt>
                <c:pt idx="2225">
                  <c:v>42705</c:v>
                </c:pt>
                <c:pt idx="2226">
                  <c:v>42704</c:v>
                </c:pt>
                <c:pt idx="2227">
                  <c:v>42703</c:v>
                </c:pt>
                <c:pt idx="2228">
                  <c:v>42702</c:v>
                </c:pt>
                <c:pt idx="2229">
                  <c:v>42699</c:v>
                </c:pt>
                <c:pt idx="2230">
                  <c:v>42698</c:v>
                </c:pt>
                <c:pt idx="2231">
                  <c:v>42697</c:v>
                </c:pt>
                <c:pt idx="2232">
                  <c:v>42696</c:v>
                </c:pt>
                <c:pt idx="2233">
                  <c:v>42695</c:v>
                </c:pt>
                <c:pt idx="2234">
                  <c:v>42692</c:v>
                </c:pt>
                <c:pt idx="2235">
                  <c:v>42691</c:v>
                </c:pt>
                <c:pt idx="2236">
                  <c:v>42690</c:v>
                </c:pt>
                <c:pt idx="2237">
                  <c:v>42689</c:v>
                </c:pt>
                <c:pt idx="2238">
                  <c:v>42688</c:v>
                </c:pt>
                <c:pt idx="2239">
                  <c:v>42685</c:v>
                </c:pt>
                <c:pt idx="2240">
                  <c:v>42684</c:v>
                </c:pt>
                <c:pt idx="2241">
                  <c:v>42683</c:v>
                </c:pt>
                <c:pt idx="2242">
                  <c:v>42682</c:v>
                </c:pt>
                <c:pt idx="2243">
                  <c:v>42681</c:v>
                </c:pt>
                <c:pt idx="2244">
                  <c:v>42678</c:v>
                </c:pt>
                <c:pt idx="2245">
                  <c:v>42677</c:v>
                </c:pt>
                <c:pt idx="2246">
                  <c:v>42676</c:v>
                </c:pt>
                <c:pt idx="2247">
                  <c:v>42675</c:v>
                </c:pt>
                <c:pt idx="2248">
                  <c:v>42674</c:v>
                </c:pt>
                <c:pt idx="2249">
                  <c:v>42671</c:v>
                </c:pt>
                <c:pt idx="2250">
                  <c:v>42670</c:v>
                </c:pt>
                <c:pt idx="2251">
                  <c:v>42669</c:v>
                </c:pt>
                <c:pt idx="2252">
                  <c:v>42668</c:v>
                </c:pt>
                <c:pt idx="2253">
                  <c:v>42667</c:v>
                </c:pt>
                <c:pt idx="2254">
                  <c:v>42664</c:v>
                </c:pt>
                <c:pt idx="2255">
                  <c:v>42663</c:v>
                </c:pt>
                <c:pt idx="2256">
                  <c:v>42662</c:v>
                </c:pt>
                <c:pt idx="2257">
                  <c:v>42661</c:v>
                </c:pt>
                <c:pt idx="2258">
                  <c:v>42660</c:v>
                </c:pt>
                <c:pt idx="2259">
                  <c:v>42657</c:v>
                </c:pt>
                <c:pt idx="2260">
                  <c:v>42656</c:v>
                </c:pt>
                <c:pt idx="2261">
                  <c:v>42655</c:v>
                </c:pt>
                <c:pt idx="2262">
                  <c:v>42654</c:v>
                </c:pt>
                <c:pt idx="2263">
                  <c:v>42653</c:v>
                </c:pt>
                <c:pt idx="2264">
                  <c:v>42650</c:v>
                </c:pt>
                <c:pt idx="2265">
                  <c:v>42649</c:v>
                </c:pt>
                <c:pt idx="2266">
                  <c:v>42648</c:v>
                </c:pt>
                <c:pt idx="2267">
                  <c:v>42647</c:v>
                </c:pt>
                <c:pt idx="2268">
                  <c:v>42646</c:v>
                </c:pt>
                <c:pt idx="2269">
                  <c:v>42643</c:v>
                </c:pt>
                <c:pt idx="2270">
                  <c:v>42642</c:v>
                </c:pt>
                <c:pt idx="2271">
                  <c:v>42641</c:v>
                </c:pt>
                <c:pt idx="2272">
                  <c:v>42640</c:v>
                </c:pt>
                <c:pt idx="2273">
                  <c:v>42639</c:v>
                </c:pt>
                <c:pt idx="2274">
                  <c:v>42636</c:v>
                </c:pt>
                <c:pt idx="2275">
                  <c:v>42635</c:v>
                </c:pt>
                <c:pt idx="2276">
                  <c:v>42634</c:v>
                </c:pt>
                <c:pt idx="2277">
                  <c:v>42633</c:v>
                </c:pt>
                <c:pt idx="2278">
                  <c:v>42632</c:v>
                </c:pt>
                <c:pt idx="2279">
                  <c:v>42629</c:v>
                </c:pt>
                <c:pt idx="2280">
                  <c:v>42628</c:v>
                </c:pt>
                <c:pt idx="2281">
                  <c:v>42627</c:v>
                </c:pt>
                <c:pt idx="2282">
                  <c:v>42626</c:v>
                </c:pt>
                <c:pt idx="2283">
                  <c:v>42625</c:v>
                </c:pt>
                <c:pt idx="2284">
                  <c:v>42622</c:v>
                </c:pt>
                <c:pt idx="2285">
                  <c:v>42621</c:v>
                </c:pt>
                <c:pt idx="2286">
                  <c:v>42620</c:v>
                </c:pt>
                <c:pt idx="2287">
                  <c:v>42619</c:v>
                </c:pt>
                <c:pt idx="2288">
                  <c:v>42618</c:v>
                </c:pt>
                <c:pt idx="2289">
                  <c:v>42615</c:v>
                </c:pt>
                <c:pt idx="2290">
                  <c:v>42614</c:v>
                </c:pt>
                <c:pt idx="2291">
                  <c:v>42613</c:v>
                </c:pt>
                <c:pt idx="2292">
                  <c:v>42612</c:v>
                </c:pt>
                <c:pt idx="2293">
                  <c:v>42611</c:v>
                </c:pt>
                <c:pt idx="2294">
                  <c:v>42608</c:v>
                </c:pt>
                <c:pt idx="2295">
                  <c:v>42607</c:v>
                </c:pt>
                <c:pt idx="2296">
                  <c:v>42606</c:v>
                </c:pt>
                <c:pt idx="2297">
                  <c:v>42605</c:v>
                </c:pt>
                <c:pt idx="2298">
                  <c:v>42604</c:v>
                </c:pt>
                <c:pt idx="2299">
                  <c:v>42601</c:v>
                </c:pt>
                <c:pt idx="2300">
                  <c:v>42600</c:v>
                </c:pt>
                <c:pt idx="2301">
                  <c:v>42599</c:v>
                </c:pt>
                <c:pt idx="2302">
                  <c:v>42598</c:v>
                </c:pt>
                <c:pt idx="2303">
                  <c:v>42597</c:v>
                </c:pt>
                <c:pt idx="2304">
                  <c:v>42594</c:v>
                </c:pt>
                <c:pt idx="2305">
                  <c:v>42593</c:v>
                </c:pt>
                <c:pt idx="2306">
                  <c:v>42592</c:v>
                </c:pt>
                <c:pt idx="2307">
                  <c:v>42591</c:v>
                </c:pt>
                <c:pt idx="2308">
                  <c:v>42590</c:v>
                </c:pt>
                <c:pt idx="2309">
                  <c:v>42587</c:v>
                </c:pt>
                <c:pt idx="2310">
                  <c:v>42586</c:v>
                </c:pt>
                <c:pt idx="2311">
                  <c:v>42585</c:v>
                </c:pt>
                <c:pt idx="2312">
                  <c:v>42584</c:v>
                </c:pt>
                <c:pt idx="2313">
                  <c:v>42583</c:v>
                </c:pt>
                <c:pt idx="2314">
                  <c:v>42580</c:v>
                </c:pt>
                <c:pt idx="2315">
                  <c:v>42579</c:v>
                </c:pt>
                <c:pt idx="2316">
                  <c:v>42578</c:v>
                </c:pt>
                <c:pt idx="2317">
                  <c:v>42577</c:v>
                </c:pt>
                <c:pt idx="2318">
                  <c:v>42576</c:v>
                </c:pt>
                <c:pt idx="2319">
                  <c:v>42573</c:v>
                </c:pt>
                <c:pt idx="2320">
                  <c:v>42572</c:v>
                </c:pt>
                <c:pt idx="2321">
                  <c:v>42571</c:v>
                </c:pt>
                <c:pt idx="2322">
                  <c:v>42570</c:v>
                </c:pt>
                <c:pt idx="2323">
                  <c:v>42569</c:v>
                </c:pt>
                <c:pt idx="2324">
                  <c:v>42566</c:v>
                </c:pt>
                <c:pt idx="2325">
                  <c:v>42565</c:v>
                </c:pt>
                <c:pt idx="2326">
                  <c:v>42564</c:v>
                </c:pt>
                <c:pt idx="2327">
                  <c:v>42563</c:v>
                </c:pt>
                <c:pt idx="2328">
                  <c:v>42562</c:v>
                </c:pt>
                <c:pt idx="2329">
                  <c:v>42559</c:v>
                </c:pt>
                <c:pt idx="2330">
                  <c:v>42558</c:v>
                </c:pt>
                <c:pt idx="2331">
                  <c:v>42557</c:v>
                </c:pt>
                <c:pt idx="2332">
                  <c:v>42556</c:v>
                </c:pt>
                <c:pt idx="2333">
                  <c:v>42555</c:v>
                </c:pt>
                <c:pt idx="2334">
                  <c:v>42552</c:v>
                </c:pt>
                <c:pt idx="2335">
                  <c:v>42551</c:v>
                </c:pt>
                <c:pt idx="2336">
                  <c:v>42550</c:v>
                </c:pt>
                <c:pt idx="2337">
                  <c:v>42549</c:v>
                </c:pt>
                <c:pt idx="2338">
                  <c:v>42548</c:v>
                </c:pt>
                <c:pt idx="2339">
                  <c:v>42545</c:v>
                </c:pt>
                <c:pt idx="2340">
                  <c:v>42544</c:v>
                </c:pt>
                <c:pt idx="2341">
                  <c:v>42543</c:v>
                </c:pt>
                <c:pt idx="2342">
                  <c:v>42542</c:v>
                </c:pt>
                <c:pt idx="2343">
                  <c:v>42541</c:v>
                </c:pt>
                <c:pt idx="2344">
                  <c:v>42538</c:v>
                </c:pt>
                <c:pt idx="2345">
                  <c:v>42537</c:v>
                </c:pt>
                <c:pt idx="2346">
                  <c:v>42536</c:v>
                </c:pt>
                <c:pt idx="2347">
                  <c:v>42535</c:v>
                </c:pt>
                <c:pt idx="2348">
                  <c:v>42534</c:v>
                </c:pt>
                <c:pt idx="2349">
                  <c:v>42531</c:v>
                </c:pt>
                <c:pt idx="2350">
                  <c:v>42530</c:v>
                </c:pt>
                <c:pt idx="2351">
                  <c:v>42529</c:v>
                </c:pt>
                <c:pt idx="2352">
                  <c:v>42528</c:v>
                </c:pt>
                <c:pt idx="2353">
                  <c:v>42527</c:v>
                </c:pt>
                <c:pt idx="2354">
                  <c:v>42524</c:v>
                </c:pt>
                <c:pt idx="2355">
                  <c:v>42523</c:v>
                </c:pt>
                <c:pt idx="2356">
                  <c:v>42522</c:v>
                </c:pt>
                <c:pt idx="2357">
                  <c:v>42521</c:v>
                </c:pt>
                <c:pt idx="2358">
                  <c:v>42520</c:v>
                </c:pt>
                <c:pt idx="2359">
                  <c:v>42517</c:v>
                </c:pt>
                <c:pt idx="2360">
                  <c:v>42516</c:v>
                </c:pt>
                <c:pt idx="2361">
                  <c:v>42515</c:v>
                </c:pt>
                <c:pt idx="2362">
                  <c:v>42514</c:v>
                </c:pt>
                <c:pt idx="2363">
                  <c:v>42513</c:v>
                </c:pt>
                <c:pt idx="2364">
                  <c:v>42510</c:v>
                </c:pt>
                <c:pt idx="2365">
                  <c:v>42509</c:v>
                </c:pt>
                <c:pt idx="2366">
                  <c:v>42508</c:v>
                </c:pt>
                <c:pt idx="2367">
                  <c:v>42507</c:v>
                </c:pt>
                <c:pt idx="2368">
                  <c:v>42506</c:v>
                </c:pt>
                <c:pt idx="2369">
                  <c:v>42503</c:v>
                </c:pt>
                <c:pt idx="2370">
                  <c:v>42502</c:v>
                </c:pt>
                <c:pt idx="2371">
                  <c:v>42501</c:v>
                </c:pt>
                <c:pt idx="2372">
                  <c:v>42500</c:v>
                </c:pt>
                <c:pt idx="2373">
                  <c:v>42499</c:v>
                </c:pt>
                <c:pt idx="2374">
                  <c:v>42496</c:v>
                </c:pt>
                <c:pt idx="2375">
                  <c:v>42495</c:v>
                </c:pt>
                <c:pt idx="2376">
                  <c:v>42494</c:v>
                </c:pt>
                <c:pt idx="2377">
                  <c:v>42493</c:v>
                </c:pt>
                <c:pt idx="2378">
                  <c:v>42492</c:v>
                </c:pt>
                <c:pt idx="2379">
                  <c:v>42489</c:v>
                </c:pt>
                <c:pt idx="2380">
                  <c:v>42488</c:v>
                </c:pt>
                <c:pt idx="2381">
                  <c:v>42487</c:v>
                </c:pt>
                <c:pt idx="2382">
                  <c:v>42486</c:v>
                </c:pt>
                <c:pt idx="2383">
                  <c:v>42485</c:v>
                </c:pt>
                <c:pt idx="2384">
                  <c:v>42482</c:v>
                </c:pt>
                <c:pt idx="2385">
                  <c:v>42481</c:v>
                </c:pt>
                <c:pt idx="2386">
                  <c:v>42480</c:v>
                </c:pt>
                <c:pt idx="2387">
                  <c:v>42479</c:v>
                </c:pt>
                <c:pt idx="2388">
                  <c:v>42478</c:v>
                </c:pt>
                <c:pt idx="2389">
                  <c:v>42475</c:v>
                </c:pt>
                <c:pt idx="2390">
                  <c:v>42474</c:v>
                </c:pt>
                <c:pt idx="2391">
                  <c:v>42473</c:v>
                </c:pt>
                <c:pt idx="2392">
                  <c:v>42472</c:v>
                </c:pt>
                <c:pt idx="2393">
                  <c:v>42471</c:v>
                </c:pt>
                <c:pt idx="2394">
                  <c:v>42468</c:v>
                </c:pt>
                <c:pt idx="2395">
                  <c:v>42467</c:v>
                </c:pt>
                <c:pt idx="2396">
                  <c:v>42466</c:v>
                </c:pt>
                <c:pt idx="2397">
                  <c:v>42465</c:v>
                </c:pt>
                <c:pt idx="2398">
                  <c:v>42464</c:v>
                </c:pt>
                <c:pt idx="2399">
                  <c:v>42461</c:v>
                </c:pt>
                <c:pt idx="2400">
                  <c:v>42460</c:v>
                </c:pt>
                <c:pt idx="2401">
                  <c:v>42459</c:v>
                </c:pt>
                <c:pt idx="2402">
                  <c:v>42458</c:v>
                </c:pt>
                <c:pt idx="2403">
                  <c:v>42457</c:v>
                </c:pt>
                <c:pt idx="2404">
                  <c:v>42454</c:v>
                </c:pt>
                <c:pt idx="2405">
                  <c:v>42453</c:v>
                </c:pt>
                <c:pt idx="2406">
                  <c:v>42452</c:v>
                </c:pt>
                <c:pt idx="2407">
                  <c:v>42451</c:v>
                </c:pt>
                <c:pt idx="2408">
                  <c:v>42450</c:v>
                </c:pt>
                <c:pt idx="2409">
                  <c:v>42447</c:v>
                </c:pt>
                <c:pt idx="2410">
                  <c:v>42446</c:v>
                </c:pt>
                <c:pt idx="2411">
                  <c:v>42445</c:v>
                </c:pt>
                <c:pt idx="2412">
                  <c:v>42444</c:v>
                </c:pt>
                <c:pt idx="2413">
                  <c:v>42443</c:v>
                </c:pt>
                <c:pt idx="2414">
                  <c:v>42440</c:v>
                </c:pt>
                <c:pt idx="2415">
                  <c:v>42439</c:v>
                </c:pt>
                <c:pt idx="2416">
                  <c:v>42438</c:v>
                </c:pt>
                <c:pt idx="2417">
                  <c:v>42437</c:v>
                </c:pt>
                <c:pt idx="2418">
                  <c:v>42436</c:v>
                </c:pt>
                <c:pt idx="2419">
                  <c:v>42433</c:v>
                </c:pt>
                <c:pt idx="2420">
                  <c:v>42432</c:v>
                </c:pt>
                <c:pt idx="2421">
                  <c:v>42431</c:v>
                </c:pt>
                <c:pt idx="2422">
                  <c:v>42430</c:v>
                </c:pt>
                <c:pt idx="2423">
                  <c:v>42429</c:v>
                </c:pt>
                <c:pt idx="2424">
                  <c:v>42426</c:v>
                </c:pt>
                <c:pt idx="2425">
                  <c:v>42425</c:v>
                </c:pt>
                <c:pt idx="2426">
                  <c:v>42424</c:v>
                </c:pt>
                <c:pt idx="2427">
                  <c:v>42423</c:v>
                </c:pt>
                <c:pt idx="2428">
                  <c:v>42422</c:v>
                </c:pt>
                <c:pt idx="2429">
                  <c:v>42419</c:v>
                </c:pt>
                <c:pt idx="2430">
                  <c:v>42418</c:v>
                </c:pt>
                <c:pt idx="2431">
                  <c:v>42417</c:v>
                </c:pt>
                <c:pt idx="2432">
                  <c:v>42416</c:v>
                </c:pt>
                <c:pt idx="2433">
                  <c:v>42415</c:v>
                </c:pt>
                <c:pt idx="2434">
                  <c:v>42412</c:v>
                </c:pt>
                <c:pt idx="2435">
                  <c:v>42411</c:v>
                </c:pt>
                <c:pt idx="2436">
                  <c:v>42410</c:v>
                </c:pt>
                <c:pt idx="2437">
                  <c:v>42409</c:v>
                </c:pt>
                <c:pt idx="2438">
                  <c:v>42408</c:v>
                </c:pt>
                <c:pt idx="2439">
                  <c:v>42405</c:v>
                </c:pt>
                <c:pt idx="2440">
                  <c:v>42404</c:v>
                </c:pt>
                <c:pt idx="2441">
                  <c:v>42403</c:v>
                </c:pt>
                <c:pt idx="2442">
                  <c:v>42402</c:v>
                </c:pt>
                <c:pt idx="2443">
                  <c:v>42401</c:v>
                </c:pt>
                <c:pt idx="2444">
                  <c:v>42398</c:v>
                </c:pt>
                <c:pt idx="2445">
                  <c:v>42397</c:v>
                </c:pt>
                <c:pt idx="2446">
                  <c:v>42396</c:v>
                </c:pt>
                <c:pt idx="2447">
                  <c:v>42395</c:v>
                </c:pt>
                <c:pt idx="2448">
                  <c:v>42394</c:v>
                </c:pt>
                <c:pt idx="2449">
                  <c:v>42391</c:v>
                </c:pt>
                <c:pt idx="2450">
                  <c:v>42390</c:v>
                </c:pt>
                <c:pt idx="2451">
                  <c:v>42389</c:v>
                </c:pt>
                <c:pt idx="2452">
                  <c:v>42388</c:v>
                </c:pt>
                <c:pt idx="2453">
                  <c:v>42387</c:v>
                </c:pt>
                <c:pt idx="2454">
                  <c:v>42384</c:v>
                </c:pt>
                <c:pt idx="2455">
                  <c:v>42383</c:v>
                </c:pt>
                <c:pt idx="2456">
                  <c:v>42382</c:v>
                </c:pt>
                <c:pt idx="2457">
                  <c:v>42381</c:v>
                </c:pt>
                <c:pt idx="2458">
                  <c:v>42380</c:v>
                </c:pt>
                <c:pt idx="2459">
                  <c:v>42377</c:v>
                </c:pt>
                <c:pt idx="2460">
                  <c:v>42376</c:v>
                </c:pt>
                <c:pt idx="2461">
                  <c:v>42375</c:v>
                </c:pt>
                <c:pt idx="2462">
                  <c:v>42374</c:v>
                </c:pt>
                <c:pt idx="2463">
                  <c:v>42373</c:v>
                </c:pt>
                <c:pt idx="2464">
                  <c:v>42370</c:v>
                </c:pt>
                <c:pt idx="2465">
                  <c:v>42369</c:v>
                </c:pt>
                <c:pt idx="2466">
                  <c:v>42368</c:v>
                </c:pt>
                <c:pt idx="2467">
                  <c:v>42367</c:v>
                </c:pt>
                <c:pt idx="2468">
                  <c:v>42366</c:v>
                </c:pt>
                <c:pt idx="2469">
                  <c:v>42363</c:v>
                </c:pt>
                <c:pt idx="2470">
                  <c:v>42362</c:v>
                </c:pt>
                <c:pt idx="2471">
                  <c:v>42361</c:v>
                </c:pt>
                <c:pt idx="2472">
                  <c:v>42360</c:v>
                </c:pt>
                <c:pt idx="2473">
                  <c:v>42359</c:v>
                </c:pt>
                <c:pt idx="2474">
                  <c:v>42356</c:v>
                </c:pt>
                <c:pt idx="2475">
                  <c:v>42355</c:v>
                </c:pt>
                <c:pt idx="2476">
                  <c:v>42354</c:v>
                </c:pt>
                <c:pt idx="2477">
                  <c:v>42353</c:v>
                </c:pt>
                <c:pt idx="2478">
                  <c:v>42352</c:v>
                </c:pt>
                <c:pt idx="2479">
                  <c:v>42349</c:v>
                </c:pt>
                <c:pt idx="2480">
                  <c:v>42348</c:v>
                </c:pt>
                <c:pt idx="2481">
                  <c:v>42347</c:v>
                </c:pt>
                <c:pt idx="2482">
                  <c:v>42346</c:v>
                </c:pt>
                <c:pt idx="2483">
                  <c:v>42345</c:v>
                </c:pt>
                <c:pt idx="2484">
                  <c:v>42342</c:v>
                </c:pt>
                <c:pt idx="2485">
                  <c:v>42341</c:v>
                </c:pt>
                <c:pt idx="2486">
                  <c:v>42340</c:v>
                </c:pt>
                <c:pt idx="2487">
                  <c:v>42339</c:v>
                </c:pt>
                <c:pt idx="2488">
                  <c:v>42338</c:v>
                </c:pt>
                <c:pt idx="2489">
                  <c:v>42335</c:v>
                </c:pt>
                <c:pt idx="2490">
                  <c:v>42334</c:v>
                </c:pt>
                <c:pt idx="2491">
                  <c:v>42333</c:v>
                </c:pt>
                <c:pt idx="2492">
                  <c:v>42332</c:v>
                </c:pt>
                <c:pt idx="2493">
                  <c:v>42331</c:v>
                </c:pt>
                <c:pt idx="2494">
                  <c:v>42328</c:v>
                </c:pt>
                <c:pt idx="2495">
                  <c:v>42327</c:v>
                </c:pt>
                <c:pt idx="2496">
                  <c:v>42326</c:v>
                </c:pt>
                <c:pt idx="2497">
                  <c:v>42325</c:v>
                </c:pt>
                <c:pt idx="2498">
                  <c:v>42324</c:v>
                </c:pt>
                <c:pt idx="2499">
                  <c:v>42321</c:v>
                </c:pt>
                <c:pt idx="2500">
                  <c:v>42320</c:v>
                </c:pt>
                <c:pt idx="2501">
                  <c:v>42319</c:v>
                </c:pt>
                <c:pt idx="2502">
                  <c:v>42318</c:v>
                </c:pt>
                <c:pt idx="2503">
                  <c:v>42317</c:v>
                </c:pt>
                <c:pt idx="2504">
                  <c:v>42314</c:v>
                </c:pt>
                <c:pt idx="2505">
                  <c:v>42313</c:v>
                </c:pt>
                <c:pt idx="2506">
                  <c:v>42312</c:v>
                </c:pt>
                <c:pt idx="2507">
                  <c:v>42311</c:v>
                </c:pt>
                <c:pt idx="2508">
                  <c:v>42310</c:v>
                </c:pt>
                <c:pt idx="2509">
                  <c:v>42307</c:v>
                </c:pt>
                <c:pt idx="2510">
                  <c:v>42306</c:v>
                </c:pt>
                <c:pt idx="2511">
                  <c:v>42305</c:v>
                </c:pt>
                <c:pt idx="2512">
                  <c:v>42304</c:v>
                </c:pt>
                <c:pt idx="2513">
                  <c:v>42303</c:v>
                </c:pt>
                <c:pt idx="2514">
                  <c:v>42300</c:v>
                </c:pt>
                <c:pt idx="2515">
                  <c:v>42299</c:v>
                </c:pt>
                <c:pt idx="2516">
                  <c:v>42298</c:v>
                </c:pt>
                <c:pt idx="2517">
                  <c:v>42297</c:v>
                </c:pt>
                <c:pt idx="2518">
                  <c:v>42296</c:v>
                </c:pt>
                <c:pt idx="2519">
                  <c:v>42293</c:v>
                </c:pt>
                <c:pt idx="2520">
                  <c:v>42292</c:v>
                </c:pt>
                <c:pt idx="2521">
                  <c:v>42291</c:v>
                </c:pt>
                <c:pt idx="2522">
                  <c:v>42290</c:v>
                </c:pt>
                <c:pt idx="2523">
                  <c:v>42289</c:v>
                </c:pt>
                <c:pt idx="2524">
                  <c:v>42286</c:v>
                </c:pt>
                <c:pt idx="2525">
                  <c:v>42285</c:v>
                </c:pt>
                <c:pt idx="2526">
                  <c:v>42284</c:v>
                </c:pt>
                <c:pt idx="2527">
                  <c:v>42283</c:v>
                </c:pt>
                <c:pt idx="2528">
                  <c:v>42282</c:v>
                </c:pt>
                <c:pt idx="2529">
                  <c:v>42279</c:v>
                </c:pt>
                <c:pt idx="2530">
                  <c:v>42278</c:v>
                </c:pt>
                <c:pt idx="2531">
                  <c:v>42277</c:v>
                </c:pt>
                <c:pt idx="2532">
                  <c:v>42276</c:v>
                </c:pt>
                <c:pt idx="2533">
                  <c:v>42275</c:v>
                </c:pt>
                <c:pt idx="2534">
                  <c:v>42272</c:v>
                </c:pt>
                <c:pt idx="2535">
                  <c:v>42271</c:v>
                </c:pt>
                <c:pt idx="2536">
                  <c:v>42270</c:v>
                </c:pt>
                <c:pt idx="2537">
                  <c:v>42269</c:v>
                </c:pt>
                <c:pt idx="2538">
                  <c:v>42268</c:v>
                </c:pt>
                <c:pt idx="2539">
                  <c:v>42265</c:v>
                </c:pt>
                <c:pt idx="2540">
                  <c:v>42264</c:v>
                </c:pt>
                <c:pt idx="2541">
                  <c:v>42263</c:v>
                </c:pt>
                <c:pt idx="2542">
                  <c:v>42262</c:v>
                </c:pt>
                <c:pt idx="2543">
                  <c:v>42261</c:v>
                </c:pt>
                <c:pt idx="2544">
                  <c:v>42258</c:v>
                </c:pt>
                <c:pt idx="2545">
                  <c:v>42257</c:v>
                </c:pt>
                <c:pt idx="2546">
                  <c:v>42256</c:v>
                </c:pt>
                <c:pt idx="2547">
                  <c:v>42255</c:v>
                </c:pt>
                <c:pt idx="2548">
                  <c:v>42254</c:v>
                </c:pt>
                <c:pt idx="2549">
                  <c:v>42251</c:v>
                </c:pt>
                <c:pt idx="2550">
                  <c:v>42250</c:v>
                </c:pt>
                <c:pt idx="2551">
                  <c:v>42249</c:v>
                </c:pt>
                <c:pt idx="2552">
                  <c:v>42248</c:v>
                </c:pt>
                <c:pt idx="2553">
                  <c:v>42247</c:v>
                </c:pt>
                <c:pt idx="2554">
                  <c:v>42244</c:v>
                </c:pt>
                <c:pt idx="2555">
                  <c:v>42243</c:v>
                </c:pt>
                <c:pt idx="2556">
                  <c:v>42242</c:v>
                </c:pt>
                <c:pt idx="2557">
                  <c:v>42241</c:v>
                </c:pt>
                <c:pt idx="2558">
                  <c:v>42240</c:v>
                </c:pt>
                <c:pt idx="2559">
                  <c:v>42237</c:v>
                </c:pt>
                <c:pt idx="2560">
                  <c:v>42236</c:v>
                </c:pt>
                <c:pt idx="2561">
                  <c:v>42235</c:v>
                </c:pt>
                <c:pt idx="2562">
                  <c:v>42234</c:v>
                </c:pt>
                <c:pt idx="2563">
                  <c:v>42233</c:v>
                </c:pt>
                <c:pt idx="2564">
                  <c:v>42230</c:v>
                </c:pt>
                <c:pt idx="2565">
                  <c:v>42229</c:v>
                </c:pt>
                <c:pt idx="2566">
                  <c:v>42228</c:v>
                </c:pt>
                <c:pt idx="2567">
                  <c:v>42227</c:v>
                </c:pt>
                <c:pt idx="2568">
                  <c:v>42226</c:v>
                </c:pt>
                <c:pt idx="2569">
                  <c:v>42223</c:v>
                </c:pt>
                <c:pt idx="2570">
                  <c:v>42222</c:v>
                </c:pt>
                <c:pt idx="2571">
                  <c:v>42221</c:v>
                </c:pt>
                <c:pt idx="2572">
                  <c:v>42220</c:v>
                </c:pt>
                <c:pt idx="2573">
                  <c:v>42219</c:v>
                </c:pt>
                <c:pt idx="2574">
                  <c:v>42216</c:v>
                </c:pt>
                <c:pt idx="2575">
                  <c:v>42215</c:v>
                </c:pt>
                <c:pt idx="2576">
                  <c:v>42214</c:v>
                </c:pt>
                <c:pt idx="2577">
                  <c:v>42213</c:v>
                </c:pt>
                <c:pt idx="2578">
                  <c:v>42212</c:v>
                </c:pt>
                <c:pt idx="2579">
                  <c:v>42209</c:v>
                </c:pt>
                <c:pt idx="2580">
                  <c:v>42208</c:v>
                </c:pt>
                <c:pt idx="2581">
                  <c:v>42207</c:v>
                </c:pt>
                <c:pt idx="2582">
                  <c:v>42206</c:v>
                </c:pt>
                <c:pt idx="2583">
                  <c:v>42205</c:v>
                </c:pt>
                <c:pt idx="2584">
                  <c:v>42202</c:v>
                </c:pt>
                <c:pt idx="2585">
                  <c:v>42201</c:v>
                </c:pt>
                <c:pt idx="2586">
                  <c:v>42200</c:v>
                </c:pt>
                <c:pt idx="2587">
                  <c:v>42199</c:v>
                </c:pt>
                <c:pt idx="2588">
                  <c:v>42198</c:v>
                </c:pt>
                <c:pt idx="2589">
                  <c:v>42195</c:v>
                </c:pt>
                <c:pt idx="2590">
                  <c:v>42194</c:v>
                </c:pt>
                <c:pt idx="2591">
                  <c:v>42193</c:v>
                </c:pt>
                <c:pt idx="2592">
                  <c:v>42192</c:v>
                </c:pt>
                <c:pt idx="2593">
                  <c:v>42191</c:v>
                </c:pt>
                <c:pt idx="2594">
                  <c:v>42188</c:v>
                </c:pt>
                <c:pt idx="2595">
                  <c:v>42187</c:v>
                </c:pt>
                <c:pt idx="2596">
                  <c:v>42186</c:v>
                </c:pt>
                <c:pt idx="2597">
                  <c:v>42185</c:v>
                </c:pt>
                <c:pt idx="2598">
                  <c:v>42184</c:v>
                </c:pt>
                <c:pt idx="2599">
                  <c:v>42181</c:v>
                </c:pt>
                <c:pt idx="2600">
                  <c:v>42180</c:v>
                </c:pt>
                <c:pt idx="2601">
                  <c:v>42179</c:v>
                </c:pt>
                <c:pt idx="2602">
                  <c:v>42178</c:v>
                </c:pt>
                <c:pt idx="2603">
                  <c:v>42177</c:v>
                </c:pt>
                <c:pt idx="2604">
                  <c:v>42174</c:v>
                </c:pt>
                <c:pt idx="2605">
                  <c:v>42173</c:v>
                </c:pt>
                <c:pt idx="2606">
                  <c:v>42172</c:v>
                </c:pt>
                <c:pt idx="2607">
                  <c:v>42171</c:v>
                </c:pt>
                <c:pt idx="2608">
                  <c:v>42170</c:v>
                </c:pt>
                <c:pt idx="2609">
                  <c:v>42167</c:v>
                </c:pt>
                <c:pt idx="2610">
                  <c:v>42166</c:v>
                </c:pt>
                <c:pt idx="2611">
                  <c:v>42165</c:v>
                </c:pt>
                <c:pt idx="2612">
                  <c:v>42164</c:v>
                </c:pt>
                <c:pt idx="2613">
                  <c:v>42163</c:v>
                </c:pt>
                <c:pt idx="2614">
                  <c:v>42160</c:v>
                </c:pt>
                <c:pt idx="2615">
                  <c:v>42159</c:v>
                </c:pt>
                <c:pt idx="2616">
                  <c:v>42158</c:v>
                </c:pt>
                <c:pt idx="2617">
                  <c:v>42157</c:v>
                </c:pt>
                <c:pt idx="2618">
                  <c:v>42156</c:v>
                </c:pt>
                <c:pt idx="2619">
                  <c:v>42153</c:v>
                </c:pt>
                <c:pt idx="2620">
                  <c:v>42152</c:v>
                </c:pt>
                <c:pt idx="2621">
                  <c:v>42151</c:v>
                </c:pt>
                <c:pt idx="2622">
                  <c:v>42150</c:v>
                </c:pt>
                <c:pt idx="2623">
                  <c:v>42149</c:v>
                </c:pt>
                <c:pt idx="2624">
                  <c:v>42146</c:v>
                </c:pt>
                <c:pt idx="2625">
                  <c:v>42145</c:v>
                </c:pt>
                <c:pt idx="2626">
                  <c:v>42144</c:v>
                </c:pt>
                <c:pt idx="2627">
                  <c:v>42143</c:v>
                </c:pt>
                <c:pt idx="2628">
                  <c:v>42142</c:v>
                </c:pt>
                <c:pt idx="2629">
                  <c:v>42139</c:v>
                </c:pt>
                <c:pt idx="2630">
                  <c:v>42138</c:v>
                </c:pt>
                <c:pt idx="2631">
                  <c:v>42137</c:v>
                </c:pt>
                <c:pt idx="2632">
                  <c:v>42136</c:v>
                </c:pt>
                <c:pt idx="2633">
                  <c:v>42135</c:v>
                </c:pt>
                <c:pt idx="2634">
                  <c:v>42132</c:v>
                </c:pt>
                <c:pt idx="2635">
                  <c:v>42131</c:v>
                </c:pt>
                <c:pt idx="2636">
                  <c:v>42130</c:v>
                </c:pt>
                <c:pt idx="2637">
                  <c:v>42129</c:v>
                </c:pt>
                <c:pt idx="2638">
                  <c:v>42128</c:v>
                </c:pt>
                <c:pt idx="2639">
                  <c:v>42125</c:v>
                </c:pt>
                <c:pt idx="2640">
                  <c:v>42124</c:v>
                </c:pt>
                <c:pt idx="2641">
                  <c:v>42123</c:v>
                </c:pt>
                <c:pt idx="2642">
                  <c:v>42122</c:v>
                </c:pt>
                <c:pt idx="2643">
                  <c:v>42121</c:v>
                </c:pt>
                <c:pt idx="2644">
                  <c:v>42118</c:v>
                </c:pt>
                <c:pt idx="2645">
                  <c:v>42117</c:v>
                </c:pt>
                <c:pt idx="2646">
                  <c:v>42116</c:v>
                </c:pt>
                <c:pt idx="2647">
                  <c:v>42115</c:v>
                </c:pt>
                <c:pt idx="2648">
                  <c:v>42114</c:v>
                </c:pt>
                <c:pt idx="2649">
                  <c:v>42111</c:v>
                </c:pt>
                <c:pt idx="2650">
                  <c:v>42110</c:v>
                </c:pt>
                <c:pt idx="2651">
                  <c:v>42109</c:v>
                </c:pt>
                <c:pt idx="2652">
                  <c:v>42108</c:v>
                </c:pt>
                <c:pt idx="2653">
                  <c:v>42107</c:v>
                </c:pt>
                <c:pt idx="2654">
                  <c:v>42104</c:v>
                </c:pt>
                <c:pt idx="2655">
                  <c:v>42103</c:v>
                </c:pt>
                <c:pt idx="2656">
                  <c:v>42102</c:v>
                </c:pt>
                <c:pt idx="2657">
                  <c:v>42101</c:v>
                </c:pt>
                <c:pt idx="2658">
                  <c:v>42100</c:v>
                </c:pt>
                <c:pt idx="2659">
                  <c:v>42097</c:v>
                </c:pt>
                <c:pt idx="2660">
                  <c:v>42096</c:v>
                </c:pt>
                <c:pt idx="2661">
                  <c:v>42095</c:v>
                </c:pt>
                <c:pt idx="2662">
                  <c:v>42094</c:v>
                </c:pt>
                <c:pt idx="2663">
                  <c:v>42093</c:v>
                </c:pt>
                <c:pt idx="2664">
                  <c:v>42090</c:v>
                </c:pt>
                <c:pt idx="2665">
                  <c:v>42089</c:v>
                </c:pt>
                <c:pt idx="2666">
                  <c:v>42088</c:v>
                </c:pt>
                <c:pt idx="2667">
                  <c:v>42087</c:v>
                </c:pt>
                <c:pt idx="2668">
                  <c:v>42086</c:v>
                </c:pt>
                <c:pt idx="2669">
                  <c:v>42083</c:v>
                </c:pt>
                <c:pt idx="2670">
                  <c:v>42082</c:v>
                </c:pt>
                <c:pt idx="2671">
                  <c:v>42081</c:v>
                </c:pt>
                <c:pt idx="2672">
                  <c:v>42080</c:v>
                </c:pt>
                <c:pt idx="2673">
                  <c:v>42079</c:v>
                </c:pt>
                <c:pt idx="2674">
                  <c:v>42076</c:v>
                </c:pt>
                <c:pt idx="2675">
                  <c:v>42075</c:v>
                </c:pt>
                <c:pt idx="2676">
                  <c:v>42074</c:v>
                </c:pt>
                <c:pt idx="2677">
                  <c:v>42073</c:v>
                </c:pt>
                <c:pt idx="2678">
                  <c:v>42072</c:v>
                </c:pt>
                <c:pt idx="2679">
                  <c:v>42069</c:v>
                </c:pt>
                <c:pt idx="2680">
                  <c:v>42068</c:v>
                </c:pt>
                <c:pt idx="2681">
                  <c:v>42067</c:v>
                </c:pt>
                <c:pt idx="2682">
                  <c:v>42066</c:v>
                </c:pt>
                <c:pt idx="2683">
                  <c:v>42065</c:v>
                </c:pt>
                <c:pt idx="2684">
                  <c:v>42062</c:v>
                </c:pt>
                <c:pt idx="2685">
                  <c:v>42061</c:v>
                </c:pt>
                <c:pt idx="2686">
                  <c:v>42060</c:v>
                </c:pt>
                <c:pt idx="2687">
                  <c:v>42059</c:v>
                </c:pt>
                <c:pt idx="2688">
                  <c:v>42058</c:v>
                </c:pt>
                <c:pt idx="2689">
                  <c:v>42055</c:v>
                </c:pt>
                <c:pt idx="2690">
                  <c:v>42054</c:v>
                </c:pt>
                <c:pt idx="2691">
                  <c:v>42053</c:v>
                </c:pt>
                <c:pt idx="2692">
                  <c:v>42052</c:v>
                </c:pt>
                <c:pt idx="2693">
                  <c:v>42051</c:v>
                </c:pt>
                <c:pt idx="2694">
                  <c:v>42048</c:v>
                </c:pt>
                <c:pt idx="2695">
                  <c:v>42047</c:v>
                </c:pt>
                <c:pt idx="2696">
                  <c:v>42046</c:v>
                </c:pt>
                <c:pt idx="2697">
                  <c:v>42045</c:v>
                </c:pt>
                <c:pt idx="2698">
                  <c:v>42044</c:v>
                </c:pt>
                <c:pt idx="2699">
                  <c:v>42041</c:v>
                </c:pt>
                <c:pt idx="2700">
                  <c:v>42040</c:v>
                </c:pt>
                <c:pt idx="2701">
                  <c:v>42039</c:v>
                </c:pt>
                <c:pt idx="2702">
                  <c:v>42038</c:v>
                </c:pt>
                <c:pt idx="2703">
                  <c:v>42037</c:v>
                </c:pt>
                <c:pt idx="2704">
                  <c:v>42034</c:v>
                </c:pt>
                <c:pt idx="2705">
                  <c:v>42033</c:v>
                </c:pt>
                <c:pt idx="2706">
                  <c:v>42032</c:v>
                </c:pt>
                <c:pt idx="2707">
                  <c:v>42031</c:v>
                </c:pt>
                <c:pt idx="2708">
                  <c:v>42030</c:v>
                </c:pt>
                <c:pt idx="2709">
                  <c:v>42027</c:v>
                </c:pt>
                <c:pt idx="2710">
                  <c:v>42026</c:v>
                </c:pt>
                <c:pt idx="2711">
                  <c:v>42025</c:v>
                </c:pt>
                <c:pt idx="2712">
                  <c:v>42024</c:v>
                </c:pt>
                <c:pt idx="2713">
                  <c:v>42023</c:v>
                </c:pt>
                <c:pt idx="2714">
                  <c:v>42020</c:v>
                </c:pt>
                <c:pt idx="2715">
                  <c:v>42019</c:v>
                </c:pt>
                <c:pt idx="2716">
                  <c:v>42018</c:v>
                </c:pt>
                <c:pt idx="2717">
                  <c:v>42017</c:v>
                </c:pt>
                <c:pt idx="2718">
                  <c:v>42016</c:v>
                </c:pt>
                <c:pt idx="2719">
                  <c:v>42013</c:v>
                </c:pt>
                <c:pt idx="2720">
                  <c:v>42012</c:v>
                </c:pt>
                <c:pt idx="2721">
                  <c:v>42011</c:v>
                </c:pt>
                <c:pt idx="2722">
                  <c:v>42010</c:v>
                </c:pt>
                <c:pt idx="2723">
                  <c:v>42009</c:v>
                </c:pt>
                <c:pt idx="2724">
                  <c:v>42006</c:v>
                </c:pt>
                <c:pt idx="2725">
                  <c:v>42005</c:v>
                </c:pt>
                <c:pt idx="2726">
                  <c:v>42004</c:v>
                </c:pt>
                <c:pt idx="2727">
                  <c:v>42003</c:v>
                </c:pt>
                <c:pt idx="2728">
                  <c:v>42002</c:v>
                </c:pt>
                <c:pt idx="2729">
                  <c:v>41999</c:v>
                </c:pt>
                <c:pt idx="2730">
                  <c:v>41998</c:v>
                </c:pt>
                <c:pt idx="2731">
                  <c:v>41997</c:v>
                </c:pt>
                <c:pt idx="2732">
                  <c:v>41996</c:v>
                </c:pt>
                <c:pt idx="2733">
                  <c:v>41995</c:v>
                </c:pt>
                <c:pt idx="2734">
                  <c:v>41992</c:v>
                </c:pt>
                <c:pt idx="2735">
                  <c:v>41991</c:v>
                </c:pt>
                <c:pt idx="2736">
                  <c:v>41990</c:v>
                </c:pt>
                <c:pt idx="2737">
                  <c:v>41989</c:v>
                </c:pt>
                <c:pt idx="2738">
                  <c:v>41988</c:v>
                </c:pt>
                <c:pt idx="2739">
                  <c:v>41985</c:v>
                </c:pt>
                <c:pt idx="2740">
                  <c:v>41984</c:v>
                </c:pt>
                <c:pt idx="2741">
                  <c:v>41983</c:v>
                </c:pt>
                <c:pt idx="2742">
                  <c:v>41982</c:v>
                </c:pt>
                <c:pt idx="2743">
                  <c:v>41981</c:v>
                </c:pt>
                <c:pt idx="2744">
                  <c:v>41978</c:v>
                </c:pt>
                <c:pt idx="2745">
                  <c:v>41977</c:v>
                </c:pt>
                <c:pt idx="2746">
                  <c:v>41976</c:v>
                </c:pt>
                <c:pt idx="2747">
                  <c:v>41975</c:v>
                </c:pt>
                <c:pt idx="2748">
                  <c:v>41974</c:v>
                </c:pt>
                <c:pt idx="2749">
                  <c:v>41971</c:v>
                </c:pt>
                <c:pt idx="2750">
                  <c:v>41970</c:v>
                </c:pt>
                <c:pt idx="2751">
                  <c:v>41969</c:v>
                </c:pt>
                <c:pt idx="2752">
                  <c:v>41968</c:v>
                </c:pt>
                <c:pt idx="2753">
                  <c:v>41967</c:v>
                </c:pt>
                <c:pt idx="2754">
                  <c:v>41964</c:v>
                </c:pt>
                <c:pt idx="2755">
                  <c:v>41963</c:v>
                </c:pt>
                <c:pt idx="2756">
                  <c:v>41962</c:v>
                </c:pt>
                <c:pt idx="2757">
                  <c:v>41961</c:v>
                </c:pt>
                <c:pt idx="2758">
                  <c:v>41960</c:v>
                </c:pt>
                <c:pt idx="2759">
                  <c:v>41957</c:v>
                </c:pt>
                <c:pt idx="2760">
                  <c:v>41956</c:v>
                </c:pt>
                <c:pt idx="2761">
                  <c:v>41955</c:v>
                </c:pt>
                <c:pt idx="2762">
                  <c:v>41954</c:v>
                </c:pt>
                <c:pt idx="2763">
                  <c:v>41953</c:v>
                </c:pt>
                <c:pt idx="2764">
                  <c:v>41950</c:v>
                </c:pt>
                <c:pt idx="2765">
                  <c:v>41949</c:v>
                </c:pt>
                <c:pt idx="2766">
                  <c:v>41948</c:v>
                </c:pt>
                <c:pt idx="2767">
                  <c:v>41947</c:v>
                </c:pt>
                <c:pt idx="2768">
                  <c:v>41946</c:v>
                </c:pt>
                <c:pt idx="2769">
                  <c:v>41943</c:v>
                </c:pt>
                <c:pt idx="2770">
                  <c:v>41942</c:v>
                </c:pt>
                <c:pt idx="2771">
                  <c:v>41941</c:v>
                </c:pt>
                <c:pt idx="2772">
                  <c:v>41940</c:v>
                </c:pt>
                <c:pt idx="2773">
                  <c:v>41939</c:v>
                </c:pt>
                <c:pt idx="2774">
                  <c:v>41936</c:v>
                </c:pt>
                <c:pt idx="2775">
                  <c:v>41935</c:v>
                </c:pt>
                <c:pt idx="2776">
                  <c:v>41934</c:v>
                </c:pt>
                <c:pt idx="2777">
                  <c:v>41933</c:v>
                </c:pt>
                <c:pt idx="2778">
                  <c:v>41932</c:v>
                </c:pt>
                <c:pt idx="2779">
                  <c:v>41929</c:v>
                </c:pt>
                <c:pt idx="2780">
                  <c:v>41928</c:v>
                </c:pt>
                <c:pt idx="2781">
                  <c:v>41927</c:v>
                </c:pt>
                <c:pt idx="2782">
                  <c:v>41926</c:v>
                </c:pt>
                <c:pt idx="2783">
                  <c:v>41925</c:v>
                </c:pt>
                <c:pt idx="2784">
                  <c:v>41922</c:v>
                </c:pt>
                <c:pt idx="2785">
                  <c:v>41921</c:v>
                </c:pt>
                <c:pt idx="2786">
                  <c:v>41920</c:v>
                </c:pt>
                <c:pt idx="2787">
                  <c:v>41919</c:v>
                </c:pt>
                <c:pt idx="2788">
                  <c:v>41918</c:v>
                </c:pt>
                <c:pt idx="2789">
                  <c:v>41915</c:v>
                </c:pt>
                <c:pt idx="2790">
                  <c:v>41914</c:v>
                </c:pt>
                <c:pt idx="2791">
                  <c:v>41913</c:v>
                </c:pt>
                <c:pt idx="2792">
                  <c:v>41912</c:v>
                </c:pt>
                <c:pt idx="2793">
                  <c:v>41911</c:v>
                </c:pt>
                <c:pt idx="2794">
                  <c:v>41908</c:v>
                </c:pt>
                <c:pt idx="2795">
                  <c:v>41907</c:v>
                </c:pt>
                <c:pt idx="2796">
                  <c:v>41906</c:v>
                </c:pt>
                <c:pt idx="2797">
                  <c:v>41905</c:v>
                </c:pt>
                <c:pt idx="2798">
                  <c:v>41904</c:v>
                </c:pt>
                <c:pt idx="2799">
                  <c:v>41901</c:v>
                </c:pt>
                <c:pt idx="2800">
                  <c:v>41900</c:v>
                </c:pt>
                <c:pt idx="2801">
                  <c:v>41899</c:v>
                </c:pt>
                <c:pt idx="2802">
                  <c:v>41898</c:v>
                </c:pt>
                <c:pt idx="2803">
                  <c:v>41897</c:v>
                </c:pt>
                <c:pt idx="2804">
                  <c:v>41894</c:v>
                </c:pt>
                <c:pt idx="2805">
                  <c:v>41893</c:v>
                </c:pt>
                <c:pt idx="2806">
                  <c:v>41892</c:v>
                </c:pt>
                <c:pt idx="2807">
                  <c:v>41891</c:v>
                </c:pt>
                <c:pt idx="2808">
                  <c:v>41890</c:v>
                </c:pt>
                <c:pt idx="2809">
                  <c:v>41887</c:v>
                </c:pt>
                <c:pt idx="2810">
                  <c:v>41886</c:v>
                </c:pt>
                <c:pt idx="2811">
                  <c:v>41885</c:v>
                </c:pt>
                <c:pt idx="2812">
                  <c:v>41884</c:v>
                </c:pt>
                <c:pt idx="2813">
                  <c:v>41883</c:v>
                </c:pt>
                <c:pt idx="2814">
                  <c:v>41880</c:v>
                </c:pt>
                <c:pt idx="2815">
                  <c:v>41879</c:v>
                </c:pt>
                <c:pt idx="2816">
                  <c:v>41878</c:v>
                </c:pt>
                <c:pt idx="2817">
                  <c:v>41877</c:v>
                </c:pt>
                <c:pt idx="2818">
                  <c:v>41876</c:v>
                </c:pt>
                <c:pt idx="2819">
                  <c:v>41873</c:v>
                </c:pt>
                <c:pt idx="2820">
                  <c:v>41872</c:v>
                </c:pt>
                <c:pt idx="2821">
                  <c:v>41871</c:v>
                </c:pt>
                <c:pt idx="2822">
                  <c:v>41870</c:v>
                </c:pt>
                <c:pt idx="2823">
                  <c:v>41869</c:v>
                </c:pt>
                <c:pt idx="2824">
                  <c:v>41866</c:v>
                </c:pt>
                <c:pt idx="2825">
                  <c:v>41865</c:v>
                </c:pt>
                <c:pt idx="2826">
                  <c:v>41864</c:v>
                </c:pt>
                <c:pt idx="2827">
                  <c:v>41863</c:v>
                </c:pt>
                <c:pt idx="2828">
                  <c:v>41862</c:v>
                </c:pt>
                <c:pt idx="2829">
                  <c:v>41859</c:v>
                </c:pt>
                <c:pt idx="2830">
                  <c:v>41858</c:v>
                </c:pt>
                <c:pt idx="2831">
                  <c:v>41857</c:v>
                </c:pt>
                <c:pt idx="2832">
                  <c:v>41856</c:v>
                </c:pt>
                <c:pt idx="2833">
                  <c:v>41855</c:v>
                </c:pt>
                <c:pt idx="2834">
                  <c:v>41852</c:v>
                </c:pt>
                <c:pt idx="2835">
                  <c:v>41851</c:v>
                </c:pt>
                <c:pt idx="2836">
                  <c:v>41850</c:v>
                </c:pt>
                <c:pt idx="2837">
                  <c:v>41849</c:v>
                </c:pt>
                <c:pt idx="2838">
                  <c:v>41848</c:v>
                </c:pt>
                <c:pt idx="2839">
                  <c:v>41845</c:v>
                </c:pt>
                <c:pt idx="2840">
                  <c:v>41844</c:v>
                </c:pt>
                <c:pt idx="2841">
                  <c:v>41843</c:v>
                </c:pt>
                <c:pt idx="2842">
                  <c:v>41842</c:v>
                </c:pt>
                <c:pt idx="2843">
                  <c:v>41841</c:v>
                </c:pt>
                <c:pt idx="2844">
                  <c:v>41838</c:v>
                </c:pt>
                <c:pt idx="2845">
                  <c:v>41837</c:v>
                </c:pt>
                <c:pt idx="2846">
                  <c:v>41836</c:v>
                </c:pt>
                <c:pt idx="2847">
                  <c:v>41835</c:v>
                </c:pt>
                <c:pt idx="2848">
                  <c:v>41834</c:v>
                </c:pt>
                <c:pt idx="2849">
                  <c:v>41831</c:v>
                </c:pt>
                <c:pt idx="2850">
                  <c:v>41830</c:v>
                </c:pt>
                <c:pt idx="2851">
                  <c:v>41829</c:v>
                </c:pt>
                <c:pt idx="2852">
                  <c:v>41828</c:v>
                </c:pt>
                <c:pt idx="2853">
                  <c:v>41827</c:v>
                </c:pt>
                <c:pt idx="2854">
                  <c:v>41824</c:v>
                </c:pt>
                <c:pt idx="2855">
                  <c:v>41823</c:v>
                </c:pt>
                <c:pt idx="2856">
                  <c:v>41822</c:v>
                </c:pt>
                <c:pt idx="2857">
                  <c:v>41821</c:v>
                </c:pt>
                <c:pt idx="2858">
                  <c:v>41820</c:v>
                </c:pt>
                <c:pt idx="2859">
                  <c:v>41817</c:v>
                </c:pt>
                <c:pt idx="2860">
                  <c:v>41816</c:v>
                </c:pt>
                <c:pt idx="2861">
                  <c:v>41815</c:v>
                </c:pt>
                <c:pt idx="2862">
                  <c:v>41814</c:v>
                </c:pt>
                <c:pt idx="2863">
                  <c:v>41813</c:v>
                </c:pt>
                <c:pt idx="2864">
                  <c:v>41810</c:v>
                </c:pt>
                <c:pt idx="2865">
                  <c:v>41809</c:v>
                </c:pt>
                <c:pt idx="2866">
                  <c:v>41808</c:v>
                </c:pt>
                <c:pt idx="2867">
                  <c:v>41807</c:v>
                </c:pt>
                <c:pt idx="2868">
                  <c:v>41806</c:v>
                </c:pt>
                <c:pt idx="2869">
                  <c:v>41803</c:v>
                </c:pt>
                <c:pt idx="2870">
                  <c:v>41802</c:v>
                </c:pt>
                <c:pt idx="2871">
                  <c:v>41801</c:v>
                </c:pt>
                <c:pt idx="2872">
                  <c:v>41800</c:v>
                </c:pt>
                <c:pt idx="2873">
                  <c:v>41799</c:v>
                </c:pt>
                <c:pt idx="2874">
                  <c:v>41796</c:v>
                </c:pt>
                <c:pt idx="2875">
                  <c:v>41795</c:v>
                </c:pt>
                <c:pt idx="2876">
                  <c:v>41794</c:v>
                </c:pt>
                <c:pt idx="2877">
                  <c:v>41793</c:v>
                </c:pt>
                <c:pt idx="2878">
                  <c:v>41792</c:v>
                </c:pt>
                <c:pt idx="2879">
                  <c:v>41789</c:v>
                </c:pt>
                <c:pt idx="2880">
                  <c:v>41788</c:v>
                </c:pt>
                <c:pt idx="2881">
                  <c:v>41787</c:v>
                </c:pt>
                <c:pt idx="2882">
                  <c:v>41786</c:v>
                </c:pt>
                <c:pt idx="2883">
                  <c:v>41785</c:v>
                </c:pt>
                <c:pt idx="2884">
                  <c:v>41782</c:v>
                </c:pt>
                <c:pt idx="2885">
                  <c:v>41781</c:v>
                </c:pt>
                <c:pt idx="2886">
                  <c:v>41780</c:v>
                </c:pt>
                <c:pt idx="2887">
                  <c:v>41779</c:v>
                </c:pt>
                <c:pt idx="2888">
                  <c:v>41778</c:v>
                </c:pt>
                <c:pt idx="2889">
                  <c:v>41775</c:v>
                </c:pt>
                <c:pt idx="2890">
                  <c:v>41774</c:v>
                </c:pt>
                <c:pt idx="2891">
                  <c:v>41773</c:v>
                </c:pt>
                <c:pt idx="2892">
                  <c:v>41772</c:v>
                </c:pt>
                <c:pt idx="2893">
                  <c:v>41771</c:v>
                </c:pt>
                <c:pt idx="2894">
                  <c:v>41768</c:v>
                </c:pt>
                <c:pt idx="2895">
                  <c:v>41767</c:v>
                </c:pt>
                <c:pt idx="2896">
                  <c:v>41766</c:v>
                </c:pt>
                <c:pt idx="2897">
                  <c:v>41765</c:v>
                </c:pt>
                <c:pt idx="2898">
                  <c:v>41764</c:v>
                </c:pt>
                <c:pt idx="2899">
                  <c:v>41761</c:v>
                </c:pt>
                <c:pt idx="2900">
                  <c:v>41760</c:v>
                </c:pt>
                <c:pt idx="2901">
                  <c:v>41759</c:v>
                </c:pt>
                <c:pt idx="2902">
                  <c:v>41758</c:v>
                </c:pt>
                <c:pt idx="2903">
                  <c:v>41757</c:v>
                </c:pt>
                <c:pt idx="2904">
                  <c:v>41754</c:v>
                </c:pt>
                <c:pt idx="2905">
                  <c:v>41753</c:v>
                </c:pt>
                <c:pt idx="2906">
                  <c:v>41752</c:v>
                </c:pt>
                <c:pt idx="2907">
                  <c:v>41751</c:v>
                </c:pt>
                <c:pt idx="2908">
                  <c:v>41750</c:v>
                </c:pt>
                <c:pt idx="2909">
                  <c:v>41747</c:v>
                </c:pt>
                <c:pt idx="2910">
                  <c:v>41746</c:v>
                </c:pt>
                <c:pt idx="2911">
                  <c:v>41745</c:v>
                </c:pt>
                <c:pt idx="2912">
                  <c:v>41744</c:v>
                </c:pt>
                <c:pt idx="2913">
                  <c:v>41743</c:v>
                </c:pt>
                <c:pt idx="2914">
                  <c:v>41740</c:v>
                </c:pt>
                <c:pt idx="2915">
                  <c:v>41739</c:v>
                </c:pt>
                <c:pt idx="2916">
                  <c:v>41738</c:v>
                </c:pt>
                <c:pt idx="2917">
                  <c:v>41737</c:v>
                </c:pt>
                <c:pt idx="2918">
                  <c:v>41736</c:v>
                </c:pt>
                <c:pt idx="2919">
                  <c:v>41733</c:v>
                </c:pt>
                <c:pt idx="2920">
                  <c:v>41732</c:v>
                </c:pt>
                <c:pt idx="2921">
                  <c:v>41731</c:v>
                </c:pt>
                <c:pt idx="2922">
                  <c:v>41730</c:v>
                </c:pt>
                <c:pt idx="2923">
                  <c:v>41729</c:v>
                </c:pt>
                <c:pt idx="2924">
                  <c:v>41726</c:v>
                </c:pt>
                <c:pt idx="2925">
                  <c:v>41725</c:v>
                </c:pt>
                <c:pt idx="2926">
                  <c:v>41724</c:v>
                </c:pt>
                <c:pt idx="2927">
                  <c:v>41723</c:v>
                </c:pt>
                <c:pt idx="2928">
                  <c:v>41722</c:v>
                </c:pt>
                <c:pt idx="2929">
                  <c:v>41719</c:v>
                </c:pt>
                <c:pt idx="2930">
                  <c:v>41718</c:v>
                </c:pt>
                <c:pt idx="2931">
                  <c:v>41717</c:v>
                </c:pt>
                <c:pt idx="2932">
                  <c:v>41716</c:v>
                </c:pt>
                <c:pt idx="2933">
                  <c:v>41715</c:v>
                </c:pt>
                <c:pt idx="2934">
                  <c:v>41712</c:v>
                </c:pt>
                <c:pt idx="2935">
                  <c:v>41711</c:v>
                </c:pt>
                <c:pt idx="2936">
                  <c:v>41710</c:v>
                </c:pt>
                <c:pt idx="2937">
                  <c:v>41709</c:v>
                </c:pt>
                <c:pt idx="2938">
                  <c:v>41708</c:v>
                </c:pt>
                <c:pt idx="2939">
                  <c:v>41705</c:v>
                </c:pt>
                <c:pt idx="2940">
                  <c:v>41704</c:v>
                </c:pt>
                <c:pt idx="2941">
                  <c:v>41703</c:v>
                </c:pt>
                <c:pt idx="2942">
                  <c:v>41702</c:v>
                </c:pt>
                <c:pt idx="2943">
                  <c:v>41701</c:v>
                </c:pt>
                <c:pt idx="2944">
                  <c:v>41698</c:v>
                </c:pt>
                <c:pt idx="2945">
                  <c:v>41697</c:v>
                </c:pt>
                <c:pt idx="2946">
                  <c:v>41696</c:v>
                </c:pt>
                <c:pt idx="2947">
                  <c:v>41695</c:v>
                </c:pt>
                <c:pt idx="2948">
                  <c:v>41694</c:v>
                </c:pt>
                <c:pt idx="2949">
                  <c:v>41691</c:v>
                </c:pt>
                <c:pt idx="2950">
                  <c:v>41690</c:v>
                </c:pt>
                <c:pt idx="2951">
                  <c:v>41689</c:v>
                </c:pt>
                <c:pt idx="2952">
                  <c:v>41688</c:v>
                </c:pt>
                <c:pt idx="2953">
                  <c:v>41687</c:v>
                </c:pt>
                <c:pt idx="2954">
                  <c:v>41684</c:v>
                </c:pt>
                <c:pt idx="2955">
                  <c:v>41683</c:v>
                </c:pt>
                <c:pt idx="2956">
                  <c:v>41682</c:v>
                </c:pt>
                <c:pt idx="2957">
                  <c:v>41681</c:v>
                </c:pt>
                <c:pt idx="2958">
                  <c:v>41680</c:v>
                </c:pt>
                <c:pt idx="2959">
                  <c:v>41677</c:v>
                </c:pt>
                <c:pt idx="2960">
                  <c:v>41676</c:v>
                </c:pt>
                <c:pt idx="2961">
                  <c:v>41675</c:v>
                </c:pt>
                <c:pt idx="2962">
                  <c:v>41674</c:v>
                </c:pt>
                <c:pt idx="2963">
                  <c:v>41673</c:v>
                </c:pt>
                <c:pt idx="2964">
                  <c:v>41670</c:v>
                </c:pt>
                <c:pt idx="2965">
                  <c:v>41669</c:v>
                </c:pt>
                <c:pt idx="2966">
                  <c:v>41668</c:v>
                </c:pt>
                <c:pt idx="2967">
                  <c:v>41667</c:v>
                </c:pt>
                <c:pt idx="2968">
                  <c:v>41666</c:v>
                </c:pt>
                <c:pt idx="2969">
                  <c:v>41663</c:v>
                </c:pt>
                <c:pt idx="2970">
                  <c:v>41662</c:v>
                </c:pt>
                <c:pt idx="2971">
                  <c:v>41661</c:v>
                </c:pt>
                <c:pt idx="2972">
                  <c:v>41660</c:v>
                </c:pt>
                <c:pt idx="2973">
                  <c:v>41659</c:v>
                </c:pt>
                <c:pt idx="2974">
                  <c:v>41656</c:v>
                </c:pt>
                <c:pt idx="2975">
                  <c:v>41655</c:v>
                </c:pt>
                <c:pt idx="2976">
                  <c:v>41654</c:v>
                </c:pt>
                <c:pt idx="2977">
                  <c:v>41653</c:v>
                </c:pt>
                <c:pt idx="2978">
                  <c:v>41652</c:v>
                </c:pt>
                <c:pt idx="2979">
                  <c:v>41649</c:v>
                </c:pt>
                <c:pt idx="2980">
                  <c:v>41648</c:v>
                </c:pt>
                <c:pt idx="2981">
                  <c:v>41647</c:v>
                </c:pt>
                <c:pt idx="2982">
                  <c:v>41646</c:v>
                </c:pt>
                <c:pt idx="2983">
                  <c:v>41645</c:v>
                </c:pt>
                <c:pt idx="2984">
                  <c:v>41642</c:v>
                </c:pt>
                <c:pt idx="2985">
                  <c:v>41641</c:v>
                </c:pt>
                <c:pt idx="2986">
                  <c:v>41640</c:v>
                </c:pt>
                <c:pt idx="2987">
                  <c:v>41639</c:v>
                </c:pt>
                <c:pt idx="2988">
                  <c:v>41638</c:v>
                </c:pt>
                <c:pt idx="2989">
                  <c:v>41635</c:v>
                </c:pt>
                <c:pt idx="2990">
                  <c:v>41634</c:v>
                </c:pt>
                <c:pt idx="2991">
                  <c:v>41633</c:v>
                </c:pt>
                <c:pt idx="2992">
                  <c:v>41632</c:v>
                </c:pt>
                <c:pt idx="2993">
                  <c:v>41631</c:v>
                </c:pt>
                <c:pt idx="2994">
                  <c:v>41628</c:v>
                </c:pt>
                <c:pt idx="2995">
                  <c:v>41627</c:v>
                </c:pt>
                <c:pt idx="2996">
                  <c:v>41626</c:v>
                </c:pt>
                <c:pt idx="2997">
                  <c:v>41625</c:v>
                </c:pt>
                <c:pt idx="2998">
                  <c:v>41624</c:v>
                </c:pt>
                <c:pt idx="2999">
                  <c:v>41621</c:v>
                </c:pt>
                <c:pt idx="3000">
                  <c:v>41620</c:v>
                </c:pt>
                <c:pt idx="3001">
                  <c:v>41619</c:v>
                </c:pt>
                <c:pt idx="3002">
                  <c:v>41618</c:v>
                </c:pt>
                <c:pt idx="3003">
                  <c:v>41617</c:v>
                </c:pt>
                <c:pt idx="3004">
                  <c:v>41614</c:v>
                </c:pt>
                <c:pt idx="3005">
                  <c:v>41613</c:v>
                </c:pt>
                <c:pt idx="3006">
                  <c:v>41612</c:v>
                </c:pt>
                <c:pt idx="3007">
                  <c:v>41611</c:v>
                </c:pt>
                <c:pt idx="3008">
                  <c:v>41610</c:v>
                </c:pt>
                <c:pt idx="3009">
                  <c:v>41607</c:v>
                </c:pt>
                <c:pt idx="3010">
                  <c:v>41606</c:v>
                </c:pt>
                <c:pt idx="3011">
                  <c:v>41605</c:v>
                </c:pt>
                <c:pt idx="3012">
                  <c:v>41604</c:v>
                </c:pt>
                <c:pt idx="3013">
                  <c:v>41603</c:v>
                </c:pt>
                <c:pt idx="3014">
                  <c:v>41600</c:v>
                </c:pt>
                <c:pt idx="3015">
                  <c:v>41599</c:v>
                </c:pt>
                <c:pt idx="3016">
                  <c:v>41598</c:v>
                </c:pt>
                <c:pt idx="3017">
                  <c:v>41597</c:v>
                </c:pt>
                <c:pt idx="3018">
                  <c:v>41596</c:v>
                </c:pt>
                <c:pt idx="3019">
                  <c:v>41593</c:v>
                </c:pt>
                <c:pt idx="3020">
                  <c:v>41592</c:v>
                </c:pt>
                <c:pt idx="3021">
                  <c:v>41591</c:v>
                </c:pt>
                <c:pt idx="3022">
                  <c:v>41590</c:v>
                </c:pt>
                <c:pt idx="3023">
                  <c:v>41589</c:v>
                </c:pt>
                <c:pt idx="3024">
                  <c:v>41586</c:v>
                </c:pt>
                <c:pt idx="3025">
                  <c:v>41585</c:v>
                </c:pt>
                <c:pt idx="3026">
                  <c:v>41584</c:v>
                </c:pt>
                <c:pt idx="3027">
                  <c:v>41583</c:v>
                </c:pt>
                <c:pt idx="3028">
                  <c:v>41582</c:v>
                </c:pt>
                <c:pt idx="3029">
                  <c:v>41579</c:v>
                </c:pt>
                <c:pt idx="3030">
                  <c:v>41578</c:v>
                </c:pt>
                <c:pt idx="3031">
                  <c:v>41577</c:v>
                </c:pt>
                <c:pt idx="3032">
                  <c:v>41576</c:v>
                </c:pt>
                <c:pt idx="3033">
                  <c:v>41575</c:v>
                </c:pt>
                <c:pt idx="3034">
                  <c:v>41572</c:v>
                </c:pt>
                <c:pt idx="3035">
                  <c:v>41571</c:v>
                </c:pt>
                <c:pt idx="3036">
                  <c:v>41570</c:v>
                </c:pt>
                <c:pt idx="3037">
                  <c:v>41569</c:v>
                </c:pt>
                <c:pt idx="3038">
                  <c:v>41568</c:v>
                </c:pt>
                <c:pt idx="3039">
                  <c:v>41565</c:v>
                </c:pt>
                <c:pt idx="3040">
                  <c:v>41564</c:v>
                </c:pt>
                <c:pt idx="3041">
                  <c:v>41563</c:v>
                </c:pt>
                <c:pt idx="3042">
                  <c:v>41562</c:v>
                </c:pt>
                <c:pt idx="3043">
                  <c:v>41561</c:v>
                </c:pt>
                <c:pt idx="3044">
                  <c:v>41558</c:v>
                </c:pt>
                <c:pt idx="3045">
                  <c:v>41557</c:v>
                </c:pt>
                <c:pt idx="3046">
                  <c:v>41556</c:v>
                </c:pt>
                <c:pt idx="3047">
                  <c:v>41555</c:v>
                </c:pt>
                <c:pt idx="3048">
                  <c:v>41554</c:v>
                </c:pt>
                <c:pt idx="3049">
                  <c:v>41551</c:v>
                </c:pt>
                <c:pt idx="3050">
                  <c:v>41550</c:v>
                </c:pt>
                <c:pt idx="3051">
                  <c:v>41549</c:v>
                </c:pt>
                <c:pt idx="3052">
                  <c:v>41548</c:v>
                </c:pt>
                <c:pt idx="3053">
                  <c:v>41547</c:v>
                </c:pt>
                <c:pt idx="3054">
                  <c:v>41544</c:v>
                </c:pt>
                <c:pt idx="3055">
                  <c:v>41543</c:v>
                </c:pt>
                <c:pt idx="3056">
                  <c:v>41542</c:v>
                </c:pt>
                <c:pt idx="3057">
                  <c:v>41541</c:v>
                </c:pt>
                <c:pt idx="3058">
                  <c:v>41540</c:v>
                </c:pt>
                <c:pt idx="3059">
                  <c:v>41537</c:v>
                </c:pt>
                <c:pt idx="3060">
                  <c:v>41536</c:v>
                </c:pt>
                <c:pt idx="3061">
                  <c:v>41535</c:v>
                </c:pt>
                <c:pt idx="3062">
                  <c:v>41534</c:v>
                </c:pt>
                <c:pt idx="3063">
                  <c:v>41533</c:v>
                </c:pt>
                <c:pt idx="3064">
                  <c:v>41530</c:v>
                </c:pt>
                <c:pt idx="3065">
                  <c:v>41529</c:v>
                </c:pt>
                <c:pt idx="3066">
                  <c:v>41528</c:v>
                </c:pt>
                <c:pt idx="3067">
                  <c:v>41527</c:v>
                </c:pt>
                <c:pt idx="3068">
                  <c:v>41526</c:v>
                </c:pt>
                <c:pt idx="3069">
                  <c:v>41523</c:v>
                </c:pt>
                <c:pt idx="3070">
                  <c:v>41522</c:v>
                </c:pt>
                <c:pt idx="3071">
                  <c:v>41521</c:v>
                </c:pt>
                <c:pt idx="3072">
                  <c:v>41520</c:v>
                </c:pt>
                <c:pt idx="3073">
                  <c:v>41519</c:v>
                </c:pt>
                <c:pt idx="3074">
                  <c:v>41516</c:v>
                </c:pt>
                <c:pt idx="3075">
                  <c:v>41515</c:v>
                </c:pt>
                <c:pt idx="3076">
                  <c:v>41514</c:v>
                </c:pt>
                <c:pt idx="3077">
                  <c:v>41513</c:v>
                </c:pt>
                <c:pt idx="3078">
                  <c:v>41512</c:v>
                </c:pt>
                <c:pt idx="3079">
                  <c:v>41509</c:v>
                </c:pt>
                <c:pt idx="3080">
                  <c:v>41508</c:v>
                </c:pt>
                <c:pt idx="3081">
                  <c:v>41507</c:v>
                </c:pt>
                <c:pt idx="3082">
                  <c:v>41506</c:v>
                </c:pt>
                <c:pt idx="3083">
                  <c:v>41505</c:v>
                </c:pt>
                <c:pt idx="3084">
                  <c:v>41502</c:v>
                </c:pt>
                <c:pt idx="3085">
                  <c:v>41501</c:v>
                </c:pt>
                <c:pt idx="3086">
                  <c:v>41500</c:v>
                </c:pt>
                <c:pt idx="3087">
                  <c:v>41499</c:v>
                </c:pt>
                <c:pt idx="3088">
                  <c:v>41498</c:v>
                </c:pt>
                <c:pt idx="3089">
                  <c:v>41495</c:v>
                </c:pt>
                <c:pt idx="3090">
                  <c:v>41494</c:v>
                </c:pt>
                <c:pt idx="3091">
                  <c:v>41493</c:v>
                </c:pt>
                <c:pt idx="3092">
                  <c:v>41492</c:v>
                </c:pt>
                <c:pt idx="3093">
                  <c:v>41491</c:v>
                </c:pt>
                <c:pt idx="3094">
                  <c:v>41488</c:v>
                </c:pt>
                <c:pt idx="3095">
                  <c:v>41487</c:v>
                </c:pt>
                <c:pt idx="3096">
                  <c:v>41486</c:v>
                </c:pt>
                <c:pt idx="3097">
                  <c:v>41485</c:v>
                </c:pt>
                <c:pt idx="3098">
                  <c:v>41484</c:v>
                </c:pt>
                <c:pt idx="3099">
                  <c:v>41481</c:v>
                </c:pt>
                <c:pt idx="3100">
                  <c:v>41480</c:v>
                </c:pt>
                <c:pt idx="3101">
                  <c:v>41479</c:v>
                </c:pt>
                <c:pt idx="3102">
                  <c:v>41478</c:v>
                </c:pt>
                <c:pt idx="3103">
                  <c:v>41477</c:v>
                </c:pt>
                <c:pt idx="3104">
                  <c:v>41474</c:v>
                </c:pt>
                <c:pt idx="3105">
                  <c:v>41473</c:v>
                </c:pt>
                <c:pt idx="3106">
                  <c:v>41472</c:v>
                </c:pt>
                <c:pt idx="3107">
                  <c:v>41471</c:v>
                </c:pt>
                <c:pt idx="3108">
                  <c:v>41470</c:v>
                </c:pt>
                <c:pt idx="3109">
                  <c:v>41467</c:v>
                </c:pt>
                <c:pt idx="3110">
                  <c:v>41466</c:v>
                </c:pt>
                <c:pt idx="3111">
                  <c:v>41465</c:v>
                </c:pt>
                <c:pt idx="3112">
                  <c:v>41464</c:v>
                </c:pt>
                <c:pt idx="3113">
                  <c:v>41463</c:v>
                </c:pt>
                <c:pt idx="3114">
                  <c:v>41460</c:v>
                </c:pt>
                <c:pt idx="3115">
                  <c:v>41459</c:v>
                </c:pt>
                <c:pt idx="3116">
                  <c:v>41458</c:v>
                </c:pt>
                <c:pt idx="3117">
                  <c:v>41457</c:v>
                </c:pt>
                <c:pt idx="3118">
                  <c:v>41456</c:v>
                </c:pt>
                <c:pt idx="3119">
                  <c:v>41453</c:v>
                </c:pt>
                <c:pt idx="3120">
                  <c:v>41452</c:v>
                </c:pt>
                <c:pt idx="3121">
                  <c:v>41451</c:v>
                </c:pt>
                <c:pt idx="3122">
                  <c:v>41450</c:v>
                </c:pt>
                <c:pt idx="3123">
                  <c:v>41449</c:v>
                </c:pt>
                <c:pt idx="3124">
                  <c:v>41446</c:v>
                </c:pt>
                <c:pt idx="3125">
                  <c:v>41445</c:v>
                </c:pt>
                <c:pt idx="3126">
                  <c:v>41444</c:v>
                </c:pt>
                <c:pt idx="3127">
                  <c:v>41443</c:v>
                </c:pt>
                <c:pt idx="3128">
                  <c:v>41442</c:v>
                </c:pt>
                <c:pt idx="3129">
                  <c:v>41439</c:v>
                </c:pt>
                <c:pt idx="3130">
                  <c:v>41438</c:v>
                </c:pt>
                <c:pt idx="3131">
                  <c:v>41437</c:v>
                </c:pt>
                <c:pt idx="3132">
                  <c:v>41436</c:v>
                </c:pt>
                <c:pt idx="3133">
                  <c:v>41435</c:v>
                </c:pt>
                <c:pt idx="3134">
                  <c:v>41432</c:v>
                </c:pt>
                <c:pt idx="3135">
                  <c:v>41431</c:v>
                </c:pt>
                <c:pt idx="3136">
                  <c:v>41430</c:v>
                </c:pt>
                <c:pt idx="3137">
                  <c:v>41429</c:v>
                </c:pt>
                <c:pt idx="3138">
                  <c:v>41428</c:v>
                </c:pt>
                <c:pt idx="3139">
                  <c:v>41425</c:v>
                </c:pt>
                <c:pt idx="3140">
                  <c:v>41424</c:v>
                </c:pt>
                <c:pt idx="3141">
                  <c:v>41423</c:v>
                </c:pt>
                <c:pt idx="3142">
                  <c:v>41422</c:v>
                </c:pt>
                <c:pt idx="3143">
                  <c:v>41421</c:v>
                </c:pt>
                <c:pt idx="3144">
                  <c:v>41418</c:v>
                </c:pt>
                <c:pt idx="3145">
                  <c:v>41417</c:v>
                </c:pt>
                <c:pt idx="3146">
                  <c:v>41416</c:v>
                </c:pt>
                <c:pt idx="3147">
                  <c:v>41415</c:v>
                </c:pt>
                <c:pt idx="3148">
                  <c:v>41414</c:v>
                </c:pt>
                <c:pt idx="3149">
                  <c:v>41411</c:v>
                </c:pt>
                <c:pt idx="3150">
                  <c:v>41410</c:v>
                </c:pt>
                <c:pt idx="3151">
                  <c:v>41409</c:v>
                </c:pt>
                <c:pt idx="3152">
                  <c:v>41408</c:v>
                </c:pt>
                <c:pt idx="3153">
                  <c:v>41407</c:v>
                </c:pt>
                <c:pt idx="3154">
                  <c:v>41404</c:v>
                </c:pt>
                <c:pt idx="3155">
                  <c:v>41403</c:v>
                </c:pt>
                <c:pt idx="3156">
                  <c:v>41402</c:v>
                </c:pt>
                <c:pt idx="3157">
                  <c:v>41401</c:v>
                </c:pt>
                <c:pt idx="3158">
                  <c:v>41400</c:v>
                </c:pt>
                <c:pt idx="3159">
                  <c:v>41397</c:v>
                </c:pt>
                <c:pt idx="3160">
                  <c:v>41396</c:v>
                </c:pt>
                <c:pt idx="3161">
                  <c:v>41395</c:v>
                </c:pt>
                <c:pt idx="3162">
                  <c:v>41394</c:v>
                </c:pt>
                <c:pt idx="3163">
                  <c:v>41393</c:v>
                </c:pt>
                <c:pt idx="3164">
                  <c:v>41390</c:v>
                </c:pt>
                <c:pt idx="3165">
                  <c:v>41389</c:v>
                </c:pt>
                <c:pt idx="3166">
                  <c:v>41388</c:v>
                </c:pt>
                <c:pt idx="3167">
                  <c:v>41387</c:v>
                </c:pt>
                <c:pt idx="3168">
                  <c:v>41386</c:v>
                </c:pt>
                <c:pt idx="3169">
                  <c:v>41383</c:v>
                </c:pt>
                <c:pt idx="3170">
                  <c:v>41382</c:v>
                </c:pt>
                <c:pt idx="3171">
                  <c:v>41381</c:v>
                </c:pt>
                <c:pt idx="3172">
                  <c:v>41380</c:v>
                </c:pt>
                <c:pt idx="3173">
                  <c:v>41379</c:v>
                </c:pt>
                <c:pt idx="3174">
                  <c:v>41376</c:v>
                </c:pt>
                <c:pt idx="3175">
                  <c:v>41375</c:v>
                </c:pt>
                <c:pt idx="3176">
                  <c:v>41374</c:v>
                </c:pt>
                <c:pt idx="3177">
                  <c:v>41373</c:v>
                </c:pt>
                <c:pt idx="3178">
                  <c:v>41372</c:v>
                </c:pt>
                <c:pt idx="3179">
                  <c:v>41369</c:v>
                </c:pt>
                <c:pt idx="3180">
                  <c:v>41368</c:v>
                </c:pt>
                <c:pt idx="3181">
                  <c:v>41367</c:v>
                </c:pt>
                <c:pt idx="3182">
                  <c:v>41366</c:v>
                </c:pt>
                <c:pt idx="3183">
                  <c:v>41365</c:v>
                </c:pt>
                <c:pt idx="3184">
                  <c:v>41362</c:v>
                </c:pt>
                <c:pt idx="3185">
                  <c:v>41361</c:v>
                </c:pt>
                <c:pt idx="3186">
                  <c:v>41360</c:v>
                </c:pt>
                <c:pt idx="3187">
                  <c:v>41359</c:v>
                </c:pt>
                <c:pt idx="3188">
                  <c:v>41358</c:v>
                </c:pt>
                <c:pt idx="3189">
                  <c:v>41355</c:v>
                </c:pt>
                <c:pt idx="3190">
                  <c:v>41354</c:v>
                </c:pt>
                <c:pt idx="3191">
                  <c:v>41353</c:v>
                </c:pt>
                <c:pt idx="3192">
                  <c:v>41352</c:v>
                </c:pt>
                <c:pt idx="3193">
                  <c:v>41351</c:v>
                </c:pt>
                <c:pt idx="3194">
                  <c:v>41348</c:v>
                </c:pt>
                <c:pt idx="3195">
                  <c:v>41347</c:v>
                </c:pt>
                <c:pt idx="3196">
                  <c:v>41346</c:v>
                </c:pt>
                <c:pt idx="3197">
                  <c:v>41345</c:v>
                </c:pt>
                <c:pt idx="3198">
                  <c:v>41344</c:v>
                </c:pt>
                <c:pt idx="3199">
                  <c:v>41341</c:v>
                </c:pt>
                <c:pt idx="3200">
                  <c:v>41340</c:v>
                </c:pt>
                <c:pt idx="3201">
                  <c:v>41339</c:v>
                </c:pt>
                <c:pt idx="3202">
                  <c:v>41338</c:v>
                </c:pt>
                <c:pt idx="3203">
                  <c:v>41337</c:v>
                </c:pt>
                <c:pt idx="3204">
                  <c:v>41334</c:v>
                </c:pt>
                <c:pt idx="3205">
                  <c:v>41333</c:v>
                </c:pt>
                <c:pt idx="3206">
                  <c:v>41332</c:v>
                </c:pt>
                <c:pt idx="3207">
                  <c:v>41331</c:v>
                </c:pt>
                <c:pt idx="3208">
                  <c:v>41330</c:v>
                </c:pt>
                <c:pt idx="3209">
                  <c:v>41327</c:v>
                </c:pt>
                <c:pt idx="3210">
                  <c:v>41326</c:v>
                </c:pt>
                <c:pt idx="3211">
                  <c:v>41325</c:v>
                </c:pt>
                <c:pt idx="3212">
                  <c:v>41324</c:v>
                </c:pt>
                <c:pt idx="3213">
                  <c:v>41323</c:v>
                </c:pt>
                <c:pt idx="3214">
                  <c:v>41320</c:v>
                </c:pt>
                <c:pt idx="3215">
                  <c:v>41319</c:v>
                </c:pt>
                <c:pt idx="3216">
                  <c:v>41318</c:v>
                </c:pt>
                <c:pt idx="3217">
                  <c:v>41317</c:v>
                </c:pt>
                <c:pt idx="3218">
                  <c:v>41316</c:v>
                </c:pt>
                <c:pt idx="3219">
                  <c:v>41313</c:v>
                </c:pt>
                <c:pt idx="3220">
                  <c:v>41312</c:v>
                </c:pt>
                <c:pt idx="3221">
                  <c:v>41311</c:v>
                </c:pt>
                <c:pt idx="3222">
                  <c:v>41310</c:v>
                </c:pt>
                <c:pt idx="3223">
                  <c:v>41309</c:v>
                </c:pt>
                <c:pt idx="3224">
                  <c:v>41306</c:v>
                </c:pt>
                <c:pt idx="3225">
                  <c:v>41305</c:v>
                </c:pt>
                <c:pt idx="3226">
                  <c:v>41304</c:v>
                </c:pt>
                <c:pt idx="3227">
                  <c:v>41303</c:v>
                </c:pt>
                <c:pt idx="3228">
                  <c:v>41302</c:v>
                </c:pt>
                <c:pt idx="3229">
                  <c:v>41299</c:v>
                </c:pt>
                <c:pt idx="3230">
                  <c:v>41298</c:v>
                </c:pt>
                <c:pt idx="3231">
                  <c:v>41297</c:v>
                </c:pt>
                <c:pt idx="3232">
                  <c:v>41296</c:v>
                </c:pt>
                <c:pt idx="3233">
                  <c:v>41295</c:v>
                </c:pt>
                <c:pt idx="3234">
                  <c:v>41292</c:v>
                </c:pt>
                <c:pt idx="3235">
                  <c:v>41291</c:v>
                </c:pt>
                <c:pt idx="3236">
                  <c:v>41290</c:v>
                </c:pt>
                <c:pt idx="3237">
                  <c:v>41289</c:v>
                </c:pt>
                <c:pt idx="3238">
                  <c:v>41288</c:v>
                </c:pt>
                <c:pt idx="3239">
                  <c:v>41285</c:v>
                </c:pt>
                <c:pt idx="3240">
                  <c:v>41284</c:v>
                </c:pt>
                <c:pt idx="3241">
                  <c:v>41283</c:v>
                </c:pt>
                <c:pt idx="3242">
                  <c:v>41282</c:v>
                </c:pt>
                <c:pt idx="3243">
                  <c:v>41281</c:v>
                </c:pt>
                <c:pt idx="3244">
                  <c:v>41278</c:v>
                </c:pt>
                <c:pt idx="3245">
                  <c:v>41277</c:v>
                </c:pt>
                <c:pt idx="3246">
                  <c:v>41276</c:v>
                </c:pt>
                <c:pt idx="3247">
                  <c:v>41275</c:v>
                </c:pt>
                <c:pt idx="3248">
                  <c:v>41274</c:v>
                </c:pt>
                <c:pt idx="3249">
                  <c:v>41271</c:v>
                </c:pt>
                <c:pt idx="3250">
                  <c:v>41270</c:v>
                </c:pt>
                <c:pt idx="3251">
                  <c:v>41269</c:v>
                </c:pt>
                <c:pt idx="3252">
                  <c:v>41268</c:v>
                </c:pt>
                <c:pt idx="3253">
                  <c:v>41267</c:v>
                </c:pt>
                <c:pt idx="3254">
                  <c:v>41264</c:v>
                </c:pt>
                <c:pt idx="3255">
                  <c:v>41263</c:v>
                </c:pt>
                <c:pt idx="3256">
                  <c:v>41262</c:v>
                </c:pt>
                <c:pt idx="3257">
                  <c:v>41261</c:v>
                </c:pt>
                <c:pt idx="3258">
                  <c:v>41260</c:v>
                </c:pt>
                <c:pt idx="3259">
                  <c:v>41257</c:v>
                </c:pt>
                <c:pt idx="3260">
                  <c:v>41256</c:v>
                </c:pt>
                <c:pt idx="3261">
                  <c:v>41255</c:v>
                </c:pt>
                <c:pt idx="3262">
                  <c:v>41254</c:v>
                </c:pt>
                <c:pt idx="3263">
                  <c:v>41253</c:v>
                </c:pt>
                <c:pt idx="3264">
                  <c:v>41250</c:v>
                </c:pt>
                <c:pt idx="3265">
                  <c:v>41249</c:v>
                </c:pt>
                <c:pt idx="3266">
                  <c:v>41248</c:v>
                </c:pt>
                <c:pt idx="3267">
                  <c:v>41247</c:v>
                </c:pt>
                <c:pt idx="3268">
                  <c:v>41246</c:v>
                </c:pt>
                <c:pt idx="3269">
                  <c:v>41243</c:v>
                </c:pt>
                <c:pt idx="3270">
                  <c:v>41242</c:v>
                </c:pt>
                <c:pt idx="3271">
                  <c:v>41241</c:v>
                </c:pt>
                <c:pt idx="3272">
                  <c:v>41240</c:v>
                </c:pt>
                <c:pt idx="3273">
                  <c:v>41239</c:v>
                </c:pt>
                <c:pt idx="3274">
                  <c:v>41236</c:v>
                </c:pt>
                <c:pt idx="3275">
                  <c:v>41235</c:v>
                </c:pt>
                <c:pt idx="3276">
                  <c:v>41234</c:v>
                </c:pt>
                <c:pt idx="3277">
                  <c:v>41233</c:v>
                </c:pt>
                <c:pt idx="3278">
                  <c:v>41232</c:v>
                </c:pt>
                <c:pt idx="3279">
                  <c:v>41229</c:v>
                </c:pt>
                <c:pt idx="3280">
                  <c:v>41228</c:v>
                </c:pt>
                <c:pt idx="3281">
                  <c:v>41227</c:v>
                </c:pt>
                <c:pt idx="3282">
                  <c:v>41226</c:v>
                </c:pt>
                <c:pt idx="3283">
                  <c:v>41225</c:v>
                </c:pt>
                <c:pt idx="3284">
                  <c:v>41222</c:v>
                </c:pt>
                <c:pt idx="3285">
                  <c:v>41221</c:v>
                </c:pt>
                <c:pt idx="3286">
                  <c:v>41220</c:v>
                </c:pt>
                <c:pt idx="3287">
                  <c:v>41219</c:v>
                </c:pt>
                <c:pt idx="3288">
                  <c:v>41218</c:v>
                </c:pt>
                <c:pt idx="3289">
                  <c:v>41215</c:v>
                </c:pt>
                <c:pt idx="3290">
                  <c:v>41214</c:v>
                </c:pt>
                <c:pt idx="3291">
                  <c:v>41213</c:v>
                </c:pt>
                <c:pt idx="3292">
                  <c:v>41212</c:v>
                </c:pt>
                <c:pt idx="3293">
                  <c:v>41211</c:v>
                </c:pt>
                <c:pt idx="3294">
                  <c:v>41208</c:v>
                </c:pt>
                <c:pt idx="3295">
                  <c:v>41207</c:v>
                </c:pt>
                <c:pt idx="3296">
                  <c:v>41206</c:v>
                </c:pt>
                <c:pt idx="3297">
                  <c:v>41205</c:v>
                </c:pt>
                <c:pt idx="3298">
                  <c:v>41204</c:v>
                </c:pt>
                <c:pt idx="3299">
                  <c:v>41201</c:v>
                </c:pt>
                <c:pt idx="3300">
                  <c:v>41200</c:v>
                </c:pt>
                <c:pt idx="3301">
                  <c:v>41199</c:v>
                </c:pt>
                <c:pt idx="3302">
                  <c:v>41198</c:v>
                </c:pt>
                <c:pt idx="3303">
                  <c:v>41197</c:v>
                </c:pt>
                <c:pt idx="3304">
                  <c:v>41194</c:v>
                </c:pt>
                <c:pt idx="3305">
                  <c:v>41193</c:v>
                </c:pt>
                <c:pt idx="3306">
                  <c:v>41192</c:v>
                </c:pt>
                <c:pt idx="3307">
                  <c:v>41191</c:v>
                </c:pt>
                <c:pt idx="3308">
                  <c:v>41190</c:v>
                </c:pt>
                <c:pt idx="3309">
                  <c:v>41187</c:v>
                </c:pt>
                <c:pt idx="3310">
                  <c:v>41186</c:v>
                </c:pt>
                <c:pt idx="3311">
                  <c:v>41185</c:v>
                </c:pt>
                <c:pt idx="3312">
                  <c:v>41184</c:v>
                </c:pt>
                <c:pt idx="3313">
                  <c:v>41183</c:v>
                </c:pt>
                <c:pt idx="3314">
                  <c:v>41180</c:v>
                </c:pt>
                <c:pt idx="3315">
                  <c:v>41179</c:v>
                </c:pt>
                <c:pt idx="3316">
                  <c:v>41178</c:v>
                </c:pt>
                <c:pt idx="3317">
                  <c:v>41177</c:v>
                </c:pt>
                <c:pt idx="3318">
                  <c:v>41176</c:v>
                </c:pt>
                <c:pt idx="3319">
                  <c:v>41173</c:v>
                </c:pt>
                <c:pt idx="3320">
                  <c:v>41172</c:v>
                </c:pt>
                <c:pt idx="3321">
                  <c:v>41171</c:v>
                </c:pt>
                <c:pt idx="3322">
                  <c:v>41170</c:v>
                </c:pt>
                <c:pt idx="3323">
                  <c:v>41169</c:v>
                </c:pt>
                <c:pt idx="3324">
                  <c:v>41166</c:v>
                </c:pt>
                <c:pt idx="3325">
                  <c:v>41165</c:v>
                </c:pt>
                <c:pt idx="3326">
                  <c:v>41164</c:v>
                </c:pt>
                <c:pt idx="3327">
                  <c:v>41163</c:v>
                </c:pt>
                <c:pt idx="3328">
                  <c:v>41162</c:v>
                </c:pt>
                <c:pt idx="3329">
                  <c:v>41159</c:v>
                </c:pt>
                <c:pt idx="3330">
                  <c:v>41158</c:v>
                </c:pt>
                <c:pt idx="3331">
                  <c:v>41157</c:v>
                </c:pt>
                <c:pt idx="3332">
                  <c:v>41156</c:v>
                </c:pt>
                <c:pt idx="3333">
                  <c:v>41155</c:v>
                </c:pt>
                <c:pt idx="3334">
                  <c:v>41152</c:v>
                </c:pt>
                <c:pt idx="3335">
                  <c:v>41151</c:v>
                </c:pt>
                <c:pt idx="3336">
                  <c:v>41150</c:v>
                </c:pt>
                <c:pt idx="3337">
                  <c:v>41149</c:v>
                </c:pt>
                <c:pt idx="3338">
                  <c:v>41148</c:v>
                </c:pt>
                <c:pt idx="3339">
                  <c:v>41145</c:v>
                </c:pt>
                <c:pt idx="3340">
                  <c:v>41144</c:v>
                </c:pt>
                <c:pt idx="3341">
                  <c:v>41143</c:v>
                </c:pt>
                <c:pt idx="3342">
                  <c:v>41142</c:v>
                </c:pt>
                <c:pt idx="3343">
                  <c:v>41141</c:v>
                </c:pt>
                <c:pt idx="3344">
                  <c:v>41138</c:v>
                </c:pt>
                <c:pt idx="3345">
                  <c:v>41137</c:v>
                </c:pt>
                <c:pt idx="3346">
                  <c:v>41136</c:v>
                </c:pt>
                <c:pt idx="3347">
                  <c:v>41135</c:v>
                </c:pt>
                <c:pt idx="3348">
                  <c:v>41134</c:v>
                </c:pt>
                <c:pt idx="3349">
                  <c:v>41131</c:v>
                </c:pt>
                <c:pt idx="3350">
                  <c:v>41130</c:v>
                </c:pt>
                <c:pt idx="3351">
                  <c:v>41129</c:v>
                </c:pt>
                <c:pt idx="3352">
                  <c:v>41128</c:v>
                </c:pt>
                <c:pt idx="3353">
                  <c:v>41127</c:v>
                </c:pt>
                <c:pt idx="3354">
                  <c:v>41124</c:v>
                </c:pt>
                <c:pt idx="3355">
                  <c:v>41123</c:v>
                </c:pt>
                <c:pt idx="3356">
                  <c:v>41122</c:v>
                </c:pt>
                <c:pt idx="3357">
                  <c:v>41121</c:v>
                </c:pt>
                <c:pt idx="3358">
                  <c:v>41120</c:v>
                </c:pt>
                <c:pt idx="3359">
                  <c:v>41117</c:v>
                </c:pt>
                <c:pt idx="3360">
                  <c:v>41116</c:v>
                </c:pt>
                <c:pt idx="3361">
                  <c:v>41115</c:v>
                </c:pt>
                <c:pt idx="3362">
                  <c:v>41114</c:v>
                </c:pt>
                <c:pt idx="3363">
                  <c:v>41113</c:v>
                </c:pt>
                <c:pt idx="3364">
                  <c:v>41110</c:v>
                </c:pt>
                <c:pt idx="3365">
                  <c:v>41109</c:v>
                </c:pt>
                <c:pt idx="3366">
                  <c:v>41108</c:v>
                </c:pt>
                <c:pt idx="3367">
                  <c:v>41107</c:v>
                </c:pt>
                <c:pt idx="3368">
                  <c:v>41106</c:v>
                </c:pt>
                <c:pt idx="3369">
                  <c:v>41103</c:v>
                </c:pt>
                <c:pt idx="3370">
                  <c:v>41102</c:v>
                </c:pt>
                <c:pt idx="3371">
                  <c:v>41101</c:v>
                </c:pt>
                <c:pt idx="3372">
                  <c:v>41100</c:v>
                </c:pt>
                <c:pt idx="3373">
                  <c:v>41099</c:v>
                </c:pt>
                <c:pt idx="3374">
                  <c:v>41096</c:v>
                </c:pt>
                <c:pt idx="3375">
                  <c:v>41095</c:v>
                </c:pt>
                <c:pt idx="3376">
                  <c:v>41094</c:v>
                </c:pt>
                <c:pt idx="3377">
                  <c:v>41093</c:v>
                </c:pt>
                <c:pt idx="3378">
                  <c:v>41092</c:v>
                </c:pt>
                <c:pt idx="3379">
                  <c:v>41089</c:v>
                </c:pt>
                <c:pt idx="3380">
                  <c:v>41088</c:v>
                </c:pt>
                <c:pt idx="3381">
                  <c:v>41087</c:v>
                </c:pt>
                <c:pt idx="3382">
                  <c:v>41086</c:v>
                </c:pt>
                <c:pt idx="3383">
                  <c:v>41085</c:v>
                </c:pt>
                <c:pt idx="3384">
                  <c:v>41082</c:v>
                </c:pt>
                <c:pt idx="3385">
                  <c:v>41081</c:v>
                </c:pt>
                <c:pt idx="3386">
                  <c:v>41080</c:v>
                </c:pt>
                <c:pt idx="3387">
                  <c:v>41079</c:v>
                </c:pt>
                <c:pt idx="3388">
                  <c:v>41078</c:v>
                </c:pt>
                <c:pt idx="3389">
                  <c:v>41075</c:v>
                </c:pt>
                <c:pt idx="3390">
                  <c:v>41074</c:v>
                </c:pt>
                <c:pt idx="3391">
                  <c:v>41073</c:v>
                </c:pt>
                <c:pt idx="3392">
                  <c:v>41072</c:v>
                </c:pt>
                <c:pt idx="3393">
                  <c:v>41071</c:v>
                </c:pt>
                <c:pt idx="3394">
                  <c:v>41068</c:v>
                </c:pt>
                <c:pt idx="3395">
                  <c:v>41067</c:v>
                </c:pt>
                <c:pt idx="3396">
                  <c:v>41066</c:v>
                </c:pt>
                <c:pt idx="3397">
                  <c:v>41065</c:v>
                </c:pt>
                <c:pt idx="3398">
                  <c:v>41064</c:v>
                </c:pt>
                <c:pt idx="3399">
                  <c:v>41061</c:v>
                </c:pt>
                <c:pt idx="3400">
                  <c:v>41060</c:v>
                </c:pt>
                <c:pt idx="3401">
                  <c:v>41059</c:v>
                </c:pt>
                <c:pt idx="3402">
                  <c:v>41058</c:v>
                </c:pt>
                <c:pt idx="3403">
                  <c:v>41057</c:v>
                </c:pt>
                <c:pt idx="3404">
                  <c:v>41054</c:v>
                </c:pt>
                <c:pt idx="3405">
                  <c:v>41053</c:v>
                </c:pt>
                <c:pt idx="3406">
                  <c:v>41052</c:v>
                </c:pt>
                <c:pt idx="3407">
                  <c:v>41051</c:v>
                </c:pt>
                <c:pt idx="3408">
                  <c:v>41050</c:v>
                </c:pt>
                <c:pt idx="3409">
                  <c:v>41047</c:v>
                </c:pt>
                <c:pt idx="3410">
                  <c:v>41046</c:v>
                </c:pt>
                <c:pt idx="3411">
                  <c:v>41045</c:v>
                </c:pt>
                <c:pt idx="3412">
                  <c:v>41044</c:v>
                </c:pt>
                <c:pt idx="3413">
                  <c:v>41043</c:v>
                </c:pt>
                <c:pt idx="3414">
                  <c:v>41040</c:v>
                </c:pt>
                <c:pt idx="3415">
                  <c:v>41039</c:v>
                </c:pt>
                <c:pt idx="3416">
                  <c:v>41038</c:v>
                </c:pt>
                <c:pt idx="3417">
                  <c:v>41037</c:v>
                </c:pt>
                <c:pt idx="3418">
                  <c:v>41036</c:v>
                </c:pt>
                <c:pt idx="3419">
                  <c:v>41033</c:v>
                </c:pt>
                <c:pt idx="3420">
                  <c:v>41032</c:v>
                </c:pt>
                <c:pt idx="3421">
                  <c:v>41031</c:v>
                </c:pt>
                <c:pt idx="3422">
                  <c:v>41030</c:v>
                </c:pt>
                <c:pt idx="3423">
                  <c:v>41029</c:v>
                </c:pt>
                <c:pt idx="3424">
                  <c:v>41026</c:v>
                </c:pt>
                <c:pt idx="3425">
                  <c:v>41025</c:v>
                </c:pt>
                <c:pt idx="3426">
                  <c:v>41024</c:v>
                </c:pt>
                <c:pt idx="3427">
                  <c:v>41023</c:v>
                </c:pt>
                <c:pt idx="3428">
                  <c:v>41022</c:v>
                </c:pt>
                <c:pt idx="3429">
                  <c:v>41019</c:v>
                </c:pt>
                <c:pt idx="3430">
                  <c:v>41018</c:v>
                </c:pt>
                <c:pt idx="3431">
                  <c:v>41017</c:v>
                </c:pt>
                <c:pt idx="3432">
                  <c:v>41016</c:v>
                </c:pt>
                <c:pt idx="3433">
                  <c:v>41015</c:v>
                </c:pt>
                <c:pt idx="3434">
                  <c:v>41012</c:v>
                </c:pt>
                <c:pt idx="3435">
                  <c:v>41011</c:v>
                </c:pt>
                <c:pt idx="3436">
                  <c:v>41010</c:v>
                </c:pt>
                <c:pt idx="3437">
                  <c:v>41009</c:v>
                </c:pt>
                <c:pt idx="3438">
                  <c:v>41008</c:v>
                </c:pt>
                <c:pt idx="3439">
                  <c:v>41005</c:v>
                </c:pt>
                <c:pt idx="3440">
                  <c:v>41004</c:v>
                </c:pt>
                <c:pt idx="3441">
                  <c:v>41003</c:v>
                </c:pt>
                <c:pt idx="3442">
                  <c:v>41002</c:v>
                </c:pt>
                <c:pt idx="3443">
                  <c:v>41001</c:v>
                </c:pt>
                <c:pt idx="3444">
                  <c:v>40998</c:v>
                </c:pt>
                <c:pt idx="3445">
                  <c:v>40997</c:v>
                </c:pt>
                <c:pt idx="3446">
                  <c:v>40996</c:v>
                </c:pt>
                <c:pt idx="3447">
                  <c:v>40995</c:v>
                </c:pt>
                <c:pt idx="3448">
                  <c:v>40994</c:v>
                </c:pt>
                <c:pt idx="3449">
                  <c:v>40991</c:v>
                </c:pt>
                <c:pt idx="3450">
                  <c:v>40990</c:v>
                </c:pt>
                <c:pt idx="3451">
                  <c:v>40989</c:v>
                </c:pt>
                <c:pt idx="3452">
                  <c:v>40988</c:v>
                </c:pt>
                <c:pt idx="3453">
                  <c:v>40987</c:v>
                </c:pt>
                <c:pt idx="3454">
                  <c:v>40984</c:v>
                </c:pt>
                <c:pt idx="3455">
                  <c:v>40983</c:v>
                </c:pt>
                <c:pt idx="3456">
                  <c:v>40982</c:v>
                </c:pt>
                <c:pt idx="3457">
                  <c:v>40981</c:v>
                </c:pt>
                <c:pt idx="3458">
                  <c:v>40980</c:v>
                </c:pt>
                <c:pt idx="3459">
                  <c:v>40977</c:v>
                </c:pt>
                <c:pt idx="3460">
                  <c:v>40976</c:v>
                </c:pt>
                <c:pt idx="3461">
                  <c:v>40975</c:v>
                </c:pt>
                <c:pt idx="3462">
                  <c:v>40974</c:v>
                </c:pt>
                <c:pt idx="3463">
                  <c:v>40973</c:v>
                </c:pt>
                <c:pt idx="3464">
                  <c:v>40970</c:v>
                </c:pt>
                <c:pt idx="3465">
                  <c:v>40969</c:v>
                </c:pt>
                <c:pt idx="3466">
                  <c:v>40968</c:v>
                </c:pt>
                <c:pt idx="3467">
                  <c:v>40967</c:v>
                </c:pt>
                <c:pt idx="3468">
                  <c:v>40966</c:v>
                </c:pt>
                <c:pt idx="3469">
                  <c:v>40963</c:v>
                </c:pt>
                <c:pt idx="3470">
                  <c:v>40962</c:v>
                </c:pt>
                <c:pt idx="3471">
                  <c:v>40961</c:v>
                </c:pt>
                <c:pt idx="3472">
                  <c:v>40960</c:v>
                </c:pt>
                <c:pt idx="3473">
                  <c:v>40959</c:v>
                </c:pt>
                <c:pt idx="3474">
                  <c:v>40956</c:v>
                </c:pt>
                <c:pt idx="3475">
                  <c:v>40955</c:v>
                </c:pt>
                <c:pt idx="3476">
                  <c:v>40954</c:v>
                </c:pt>
                <c:pt idx="3477">
                  <c:v>40953</c:v>
                </c:pt>
                <c:pt idx="3478">
                  <c:v>40952</c:v>
                </c:pt>
                <c:pt idx="3479">
                  <c:v>40949</c:v>
                </c:pt>
                <c:pt idx="3480">
                  <c:v>40948</c:v>
                </c:pt>
                <c:pt idx="3481">
                  <c:v>40947</c:v>
                </c:pt>
                <c:pt idx="3482">
                  <c:v>40946</c:v>
                </c:pt>
                <c:pt idx="3483">
                  <c:v>40945</c:v>
                </c:pt>
                <c:pt idx="3484">
                  <c:v>40942</c:v>
                </c:pt>
                <c:pt idx="3485">
                  <c:v>40941</c:v>
                </c:pt>
                <c:pt idx="3486">
                  <c:v>40940</c:v>
                </c:pt>
                <c:pt idx="3487">
                  <c:v>40939</c:v>
                </c:pt>
                <c:pt idx="3488">
                  <c:v>40938</c:v>
                </c:pt>
                <c:pt idx="3489">
                  <c:v>40935</c:v>
                </c:pt>
                <c:pt idx="3490">
                  <c:v>40934</c:v>
                </c:pt>
                <c:pt idx="3491">
                  <c:v>40933</c:v>
                </c:pt>
                <c:pt idx="3492">
                  <c:v>40932</c:v>
                </c:pt>
                <c:pt idx="3493">
                  <c:v>40931</c:v>
                </c:pt>
                <c:pt idx="3494">
                  <c:v>40928</c:v>
                </c:pt>
                <c:pt idx="3495">
                  <c:v>40927</c:v>
                </c:pt>
                <c:pt idx="3496">
                  <c:v>40926</c:v>
                </c:pt>
                <c:pt idx="3497">
                  <c:v>40925</c:v>
                </c:pt>
                <c:pt idx="3498">
                  <c:v>40924</c:v>
                </c:pt>
                <c:pt idx="3499">
                  <c:v>40921</c:v>
                </c:pt>
                <c:pt idx="3500">
                  <c:v>40920</c:v>
                </c:pt>
                <c:pt idx="3501">
                  <c:v>40919</c:v>
                </c:pt>
                <c:pt idx="3502">
                  <c:v>40918</c:v>
                </c:pt>
                <c:pt idx="3503">
                  <c:v>40917</c:v>
                </c:pt>
                <c:pt idx="3504">
                  <c:v>40914</c:v>
                </c:pt>
                <c:pt idx="3505">
                  <c:v>40913</c:v>
                </c:pt>
                <c:pt idx="3506">
                  <c:v>40912</c:v>
                </c:pt>
                <c:pt idx="3507">
                  <c:v>40911</c:v>
                </c:pt>
                <c:pt idx="3508">
                  <c:v>40910</c:v>
                </c:pt>
                <c:pt idx="3509">
                  <c:v>40907</c:v>
                </c:pt>
                <c:pt idx="3510">
                  <c:v>40906</c:v>
                </c:pt>
                <c:pt idx="3511">
                  <c:v>40905</c:v>
                </c:pt>
                <c:pt idx="3512">
                  <c:v>40904</c:v>
                </c:pt>
                <c:pt idx="3513">
                  <c:v>40903</c:v>
                </c:pt>
                <c:pt idx="3514">
                  <c:v>40900</c:v>
                </c:pt>
                <c:pt idx="3515">
                  <c:v>40899</c:v>
                </c:pt>
                <c:pt idx="3516">
                  <c:v>40898</c:v>
                </c:pt>
                <c:pt idx="3517">
                  <c:v>40897</c:v>
                </c:pt>
                <c:pt idx="3518">
                  <c:v>40896</c:v>
                </c:pt>
                <c:pt idx="3519">
                  <c:v>40893</c:v>
                </c:pt>
                <c:pt idx="3520">
                  <c:v>40892</c:v>
                </c:pt>
                <c:pt idx="3521">
                  <c:v>40891</c:v>
                </c:pt>
                <c:pt idx="3522">
                  <c:v>40890</c:v>
                </c:pt>
                <c:pt idx="3523">
                  <c:v>40889</c:v>
                </c:pt>
                <c:pt idx="3524">
                  <c:v>40886</c:v>
                </c:pt>
                <c:pt idx="3525">
                  <c:v>40885</c:v>
                </c:pt>
                <c:pt idx="3526">
                  <c:v>40884</c:v>
                </c:pt>
                <c:pt idx="3527">
                  <c:v>40883</c:v>
                </c:pt>
                <c:pt idx="3528">
                  <c:v>40882</c:v>
                </c:pt>
                <c:pt idx="3529">
                  <c:v>40879</c:v>
                </c:pt>
                <c:pt idx="3530">
                  <c:v>40878</c:v>
                </c:pt>
                <c:pt idx="3531">
                  <c:v>40877</c:v>
                </c:pt>
                <c:pt idx="3532">
                  <c:v>40876</c:v>
                </c:pt>
                <c:pt idx="3533">
                  <c:v>40875</c:v>
                </c:pt>
                <c:pt idx="3534">
                  <c:v>40872</c:v>
                </c:pt>
                <c:pt idx="3535">
                  <c:v>40871</c:v>
                </c:pt>
                <c:pt idx="3536">
                  <c:v>40870</c:v>
                </c:pt>
                <c:pt idx="3537">
                  <c:v>40869</c:v>
                </c:pt>
                <c:pt idx="3538">
                  <c:v>40868</c:v>
                </c:pt>
                <c:pt idx="3539">
                  <c:v>40865</c:v>
                </c:pt>
                <c:pt idx="3540">
                  <c:v>40864</c:v>
                </c:pt>
                <c:pt idx="3541">
                  <c:v>40863</c:v>
                </c:pt>
                <c:pt idx="3542">
                  <c:v>40862</c:v>
                </c:pt>
                <c:pt idx="3543">
                  <c:v>40861</c:v>
                </c:pt>
                <c:pt idx="3544">
                  <c:v>40858</c:v>
                </c:pt>
                <c:pt idx="3545">
                  <c:v>40857</c:v>
                </c:pt>
                <c:pt idx="3546">
                  <c:v>40856</c:v>
                </c:pt>
                <c:pt idx="3547">
                  <c:v>40855</c:v>
                </c:pt>
                <c:pt idx="3548">
                  <c:v>40854</c:v>
                </c:pt>
                <c:pt idx="3549">
                  <c:v>40851</c:v>
                </c:pt>
                <c:pt idx="3550">
                  <c:v>40850</c:v>
                </c:pt>
                <c:pt idx="3551">
                  <c:v>40849</c:v>
                </c:pt>
                <c:pt idx="3552">
                  <c:v>40848</c:v>
                </c:pt>
                <c:pt idx="3553">
                  <c:v>40847</c:v>
                </c:pt>
                <c:pt idx="3554">
                  <c:v>40844</c:v>
                </c:pt>
                <c:pt idx="3555">
                  <c:v>40843</c:v>
                </c:pt>
                <c:pt idx="3556">
                  <c:v>40842</c:v>
                </c:pt>
                <c:pt idx="3557">
                  <c:v>40841</c:v>
                </c:pt>
                <c:pt idx="3558">
                  <c:v>40840</c:v>
                </c:pt>
                <c:pt idx="3559">
                  <c:v>40837</c:v>
                </c:pt>
                <c:pt idx="3560">
                  <c:v>40836</c:v>
                </c:pt>
                <c:pt idx="3561">
                  <c:v>40835</c:v>
                </c:pt>
                <c:pt idx="3562">
                  <c:v>40834</c:v>
                </c:pt>
                <c:pt idx="3563">
                  <c:v>40833</c:v>
                </c:pt>
                <c:pt idx="3564">
                  <c:v>40830</c:v>
                </c:pt>
                <c:pt idx="3565">
                  <c:v>40829</c:v>
                </c:pt>
                <c:pt idx="3566">
                  <c:v>40828</c:v>
                </c:pt>
                <c:pt idx="3567">
                  <c:v>40827</c:v>
                </c:pt>
                <c:pt idx="3568">
                  <c:v>40826</c:v>
                </c:pt>
                <c:pt idx="3569">
                  <c:v>40823</c:v>
                </c:pt>
                <c:pt idx="3570">
                  <c:v>40822</c:v>
                </c:pt>
                <c:pt idx="3571">
                  <c:v>40821</c:v>
                </c:pt>
                <c:pt idx="3572">
                  <c:v>40820</c:v>
                </c:pt>
                <c:pt idx="3573">
                  <c:v>40819</c:v>
                </c:pt>
                <c:pt idx="3574">
                  <c:v>40816</c:v>
                </c:pt>
                <c:pt idx="3575">
                  <c:v>40815</c:v>
                </c:pt>
                <c:pt idx="3576">
                  <c:v>40814</c:v>
                </c:pt>
                <c:pt idx="3577">
                  <c:v>40813</c:v>
                </c:pt>
                <c:pt idx="3578">
                  <c:v>40812</c:v>
                </c:pt>
                <c:pt idx="3579">
                  <c:v>40809</c:v>
                </c:pt>
                <c:pt idx="3580">
                  <c:v>40808</c:v>
                </c:pt>
                <c:pt idx="3581">
                  <c:v>40807</c:v>
                </c:pt>
                <c:pt idx="3582">
                  <c:v>40806</c:v>
                </c:pt>
                <c:pt idx="3583">
                  <c:v>40805</c:v>
                </c:pt>
                <c:pt idx="3584">
                  <c:v>40802</c:v>
                </c:pt>
                <c:pt idx="3585">
                  <c:v>40801</c:v>
                </c:pt>
                <c:pt idx="3586">
                  <c:v>40800</c:v>
                </c:pt>
                <c:pt idx="3587">
                  <c:v>40799</c:v>
                </c:pt>
                <c:pt idx="3588">
                  <c:v>40798</c:v>
                </c:pt>
                <c:pt idx="3589">
                  <c:v>40795</c:v>
                </c:pt>
                <c:pt idx="3590">
                  <c:v>40794</c:v>
                </c:pt>
                <c:pt idx="3591">
                  <c:v>40793</c:v>
                </c:pt>
                <c:pt idx="3592">
                  <c:v>40792</c:v>
                </c:pt>
                <c:pt idx="3593">
                  <c:v>40791</c:v>
                </c:pt>
                <c:pt idx="3594">
                  <c:v>40788</c:v>
                </c:pt>
                <c:pt idx="3595">
                  <c:v>40787</c:v>
                </c:pt>
                <c:pt idx="3596">
                  <c:v>40786</c:v>
                </c:pt>
                <c:pt idx="3597">
                  <c:v>40785</c:v>
                </c:pt>
                <c:pt idx="3598">
                  <c:v>40784</c:v>
                </c:pt>
                <c:pt idx="3599">
                  <c:v>40781</c:v>
                </c:pt>
                <c:pt idx="3600">
                  <c:v>40780</c:v>
                </c:pt>
                <c:pt idx="3601">
                  <c:v>40779</c:v>
                </c:pt>
                <c:pt idx="3602">
                  <c:v>40778</c:v>
                </c:pt>
                <c:pt idx="3603">
                  <c:v>40777</c:v>
                </c:pt>
                <c:pt idx="3604">
                  <c:v>40774</c:v>
                </c:pt>
                <c:pt idx="3605">
                  <c:v>40773</c:v>
                </c:pt>
                <c:pt idx="3606">
                  <c:v>40772</c:v>
                </c:pt>
                <c:pt idx="3607">
                  <c:v>40771</c:v>
                </c:pt>
                <c:pt idx="3608">
                  <c:v>40770</c:v>
                </c:pt>
                <c:pt idx="3609">
                  <c:v>40767</c:v>
                </c:pt>
                <c:pt idx="3610">
                  <c:v>40766</c:v>
                </c:pt>
                <c:pt idx="3611">
                  <c:v>40765</c:v>
                </c:pt>
                <c:pt idx="3612">
                  <c:v>40764</c:v>
                </c:pt>
                <c:pt idx="3613">
                  <c:v>40763</c:v>
                </c:pt>
                <c:pt idx="3614">
                  <c:v>40760</c:v>
                </c:pt>
                <c:pt idx="3615">
                  <c:v>40759</c:v>
                </c:pt>
                <c:pt idx="3616">
                  <c:v>40758</c:v>
                </c:pt>
                <c:pt idx="3617">
                  <c:v>40757</c:v>
                </c:pt>
                <c:pt idx="3618">
                  <c:v>40756</c:v>
                </c:pt>
                <c:pt idx="3619">
                  <c:v>40753</c:v>
                </c:pt>
                <c:pt idx="3620">
                  <c:v>40752</c:v>
                </c:pt>
                <c:pt idx="3621">
                  <c:v>40751</c:v>
                </c:pt>
                <c:pt idx="3622">
                  <c:v>40750</c:v>
                </c:pt>
                <c:pt idx="3623">
                  <c:v>40749</c:v>
                </c:pt>
                <c:pt idx="3624">
                  <c:v>40746</c:v>
                </c:pt>
                <c:pt idx="3625">
                  <c:v>40745</c:v>
                </c:pt>
                <c:pt idx="3626">
                  <c:v>40744</c:v>
                </c:pt>
                <c:pt idx="3627">
                  <c:v>40743</c:v>
                </c:pt>
                <c:pt idx="3628">
                  <c:v>40742</c:v>
                </c:pt>
                <c:pt idx="3629">
                  <c:v>40739</c:v>
                </c:pt>
                <c:pt idx="3630">
                  <c:v>40738</c:v>
                </c:pt>
                <c:pt idx="3631">
                  <c:v>40737</c:v>
                </c:pt>
                <c:pt idx="3632">
                  <c:v>40736</c:v>
                </c:pt>
                <c:pt idx="3633">
                  <c:v>40735</c:v>
                </c:pt>
                <c:pt idx="3634">
                  <c:v>40732</c:v>
                </c:pt>
                <c:pt idx="3635">
                  <c:v>40731</c:v>
                </c:pt>
                <c:pt idx="3636">
                  <c:v>40730</c:v>
                </c:pt>
                <c:pt idx="3637">
                  <c:v>40729</c:v>
                </c:pt>
                <c:pt idx="3638">
                  <c:v>40728</c:v>
                </c:pt>
                <c:pt idx="3639">
                  <c:v>40725</c:v>
                </c:pt>
                <c:pt idx="3640">
                  <c:v>40724</c:v>
                </c:pt>
                <c:pt idx="3641">
                  <c:v>40723</c:v>
                </c:pt>
                <c:pt idx="3642">
                  <c:v>40722</c:v>
                </c:pt>
                <c:pt idx="3643">
                  <c:v>40721</c:v>
                </c:pt>
                <c:pt idx="3644">
                  <c:v>40718</c:v>
                </c:pt>
                <c:pt idx="3645">
                  <c:v>40717</c:v>
                </c:pt>
                <c:pt idx="3646">
                  <c:v>40716</c:v>
                </c:pt>
                <c:pt idx="3647">
                  <c:v>40715</c:v>
                </c:pt>
                <c:pt idx="3648">
                  <c:v>40714</c:v>
                </c:pt>
                <c:pt idx="3649">
                  <c:v>40711</c:v>
                </c:pt>
                <c:pt idx="3650">
                  <c:v>40710</c:v>
                </c:pt>
                <c:pt idx="3651">
                  <c:v>40709</c:v>
                </c:pt>
                <c:pt idx="3652">
                  <c:v>40708</c:v>
                </c:pt>
                <c:pt idx="3653">
                  <c:v>40707</c:v>
                </c:pt>
                <c:pt idx="3654">
                  <c:v>40704</c:v>
                </c:pt>
                <c:pt idx="3655">
                  <c:v>40703</c:v>
                </c:pt>
                <c:pt idx="3656">
                  <c:v>40702</c:v>
                </c:pt>
                <c:pt idx="3657">
                  <c:v>40701</c:v>
                </c:pt>
                <c:pt idx="3658">
                  <c:v>40700</c:v>
                </c:pt>
                <c:pt idx="3659">
                  <c:v>40697</c:v>
                </c:pt>
                <c:pt idx="3660">
                  <c:v>40696</c:v>
                </c:pt>
                <c:pt idx="3661">
                  <c:v>40695</c:v>
                </c:pt>
                <c:pt idx="3662">
                  <c:v>40694</c:v>
                </c:pt>
                <c:pt idx="3663">
                  <c:v>40693</c:v>
                </c:pt>
                <c:pt idx="3664">
                  <c:v>40690</c:v>
                </c:pt>
                <c:pt idx="3665">
                  <c:v>40689</c:v>
                </c:pt>
                <c:pt idx="3666">
                  <c:v>40688</c:v>
                </c:pt>
                <c:pt idx="3667">
                  <c:v>40687</c:v>
                </c:pt>
                <c:pt idx="3668">
                  <c:v>40686</c:v>
                </c:pt>
                <c:pt idx="3669">
                  <c:v>40683</c:v>
                </c:pt>
                <c:pt idx="3670">
                  <c:v>40682</c:v>
                </c:pt>
                <c:pt idx="3671">
                  <c:v>40681</c:v>
                </c:pt>
                <c:pt idx="3672">
                  <c:v>40680</c:v>
                </c:pt>
                <c:pt idx="3673">
                  <c:v>40679</c:v>
                </c:pt>
                <c:pt idx="3674">
                  <c:v>40676</c:v>
                </c:pt>
                <c:pt idx="3675">
                  <c:v>40675</c:v>
                </c:pt>
                <c:pt idx="3676">
                  <c:v>40674</c:v>
                </c:pt>
                <c:pt idx="3677">
                  <c:v>40673</c:v>
                </c:pt>
                <c:pt idx="3678">
                  <c:v>40672</c:v>
                </c:pt>
                <c:pt idx="3679">
                  <c:v>40669</c:v>
                </c:pt>
                <c:pt idx="3680">
                  <c:v>40668</c:v>
                </c:pt>
                <c:pt idx="3681">
                  <c:v>40667</c:v>
                </c:pt>
                <c:pt idx="3682">
                  <c:v>40666</c:v>
                </c:pt>
                <c:pt idx="3683">
                  <c:v>40665</c:v>
                </c:pt>
                <c:pt idx="3684">
                  <c:v>40662</c:v>
                </c:pt>
                <c:pt idx="3685">
                  <c:v>40661</c:v>
                </c:pt>
                <c:pt idx="3686">
                  <c:v>40660</c:v>
                </c:pt>
                <c:pt idx="3687">
                  <c:v>40659</c:v>
                </c:pt>
                <c:pt idx="3688">
                  <c:v>40658</c:v>
                </c:pt>
                <c:pt idx="3689">
                  <c:v>40655</c:v>
                </c:pt>
                <c:pt idx="3690">
                  <c:v>40654</c:v>
                </c:pt>
                <c:pt idx="3691">
                  <c:v>40653</c:v>
                </c:pt>
                <c:pt idx="3692">
                  <c:v>40652</c:v>
                </c:pt>
                <c:pt idx="3693">
                  <c:v>40651</c:v>
                </c:pt>
                <c:pt idx="3694">
                  <c:v>40648</c:v>
                </c:pt>
                <c:pt idx="3695">
                  <c:v>40647</c:v>
                </c:pt>
                <c:pt idx="3696">
                  <c:v>40646</c:v>
                </c:pt>
                <c:pt idx="3697">
                  <c:v>40645</c:v>
                </c:pt>
                <c:pt idx="3698">
                  <c:v>40644</c:v>
                </c:pt>
                <c:pt idx="3699">
                  <c:v>40641</c:v>
                </c:pt>
                <c:pt idx="3700">
                  <c:v>40640</c:v>
                </c:pt>
                <c:pt idx="3701">
                  <c:v>40639</c:v>
                </c:pt>
                <c:pt idx="3702">
                  <c:v>40638</c:v>
                </c:pt>
                <c:pt idx="3703">
                  <c:v>40637</c:v>
                </c:pt>
                <c:pt idx="3704">
                  <c:v>40634</c:v>
                </c:pt>
                <c:pt idx="3705">
                  <c:v>40633</c:v>
                </c:pt>
                <c:pt idx="3706">
                  <c:v>40632</c:v>
                </c:pt>
                <c:pt idx="3707">
                  <c:v>40631</c:v>
                </c:pt>
                <c:pt idx="3708">
                  <c:v>40630</c:v>
                </c:pt>
                <c:pt idx="3709">
                  <c:v>40627</c:v>
                </c:pt>
                <c:pt idx="3710">
                  <c:v>40626</c:v>
                </c:pt>
                <c:pt idx="3711">
                  <c:v>40625</c:v>
                </c:pt>
                <c:pt idx="3712">
                  <c:v>40624</c:v>
                </c:pt>
                <c:pt idx="3713">
                  <c:v>40623</c:v>
                </c:pt>
                <c:pt idx="3714">
                  <c:v>40620</c:v>
                </c:pt>
                <c:pt idx="3715">
                  <c:v>40619</c:v>
                </c:pt>
                <c:pt idx="3716">
                  <c:v>40618</c:v>
                </c:pt>
                <c:pt idx="3717">
                  <c:v>40617</c:v>
                </c:pt>
                <c:pt idx="3718">
                  <c:v>40616</c:v>
                </c:pt>
                <c:pt idx="3719">
                  <c:v>40613</c:v>
                </c:pt>
                <c:pt idx="3720">
                  <c:v>40612</c:v>
                </c:pt>
                <c:pt idx="3721">
                  <c:v>40611</c:v>
                </c:pt>
                <c:pt idx="3722">
                  <c:v>40610</c:v>
                </c:pt>
                <c:pt idx="3723">
                  <c:v>40609</c:v>
                </c:pt>
                <c:pt idx="3724">
                  <c:v>40606</c:v>
                </c:pt>
                <c:pt idx="3725">
                  <c:v>40605</c:v>
                </c:pt>
                <c:pt idx="3726">
                  <c:v>40604</c:v>
                </c:pt>
                <c:pt idx="3727">
                  <c:v>40603</c:v>
                </c:pt>
                <c:pt idx="3728">
                  <c:v>40602</c:v>
                </c:pt>
                <c:pt idx="3729">
                  <c:v>40599</c:v>
                </c:pt>
                <c:pt idx="3730">
                  <c:v>40598</c:v>
                </c:pt>
                <c:pt idx="3731">
                  <c:v>40597</c:v>
                </c:pt>
                <c:pt idx="3732">
                  <c:v>40596</c:v>
                </c:pt>
                <c:pt idx="3733">
                  <c:v>40595</c:v>
                </c:pt>
                <c:pt idx="3734">
                  <c:v>40592</c:v>
                </c:pt>
                <c:pt idx="3735">
                  <c:v>40591</c:v>
                </c:pt>
                <c:pt idx="3736">
                  <c:v>40590</c:v>
                </c:pt>
                <c:pt idx="3737">
                  <c:v>40589</c:v>
                </c:pt>
                <c:pt idx="3738">
                  <c:v>40588</c:v>
                </c:pt>
                <c:pt idx="3739">
                  <c:v>40585</c:v>
                </c:pt>
                <c:pt idx="3740">
                  <c:v>40584</c:v>
                </c:pt>
                <c:pt idx="3741">
                  <c:v>40583</c:v>
                </c:pt>
                <c:pt idx="3742">
                  <c:v>40582</c:v>
                </c:pt>
                <c:pt idx="3743">
                  <c:v>40581</c:v>
                </c:pt>
                <c:pt idx="3744">
                  <c:v>40578</c:v>
                </c:pt>
                <c:pt idx="3745">
                  <c:v>40577</c:v>
                </c:pt>
                <c:pt idx="3746">
                  <c:v>40576</c:v>
                </c:pt>
                <c:pt idx="3747">
                  <c:v>40575</c:v>
                </c:pt>
                <c:pt idx="3748">
                  <c:v>40574</c:v>
                </c:pt>
                <c:pt idx="3749">
                  <c:v>40571</c:v>
                </c:pt>
                <c:pt idx="3750">
                  <c:v>40570</c:v>
                </c:pt>
                <c:pt idx="3751">
                  <c:v>40569</c:v>
                </c:pt>
                <c:pt idx="3752">
                  <c:v>40568</c:v>
                </c:pt>
                <c:pt idx="3753">
                  <c:v>40567</c:v>
                </c:pt>
                <c:pt idx="3754">
                  <c:v>40564</c:v>
                </c:pt>
                <c:pt idx="3755">
                  <c:v>40563</c:v>
                </c:pt>
                <c:pt idx="3756">
                  <c:v>40562</c:v>
                </c:pt>
                <c:pt idx="3757">
                  <c:v>40561</c:v>
                </c:pt>
                <c:pt idx="3758">
                  <c:v>40560</c:v>
                </c:pt>
                <c:pt idx="3759">
                  <c:v>40557</c:v>
                </c:pt>
                <c:pt idx="3760">
                  <c:v>40556</c:v>
                </c:pt>
                <c:pt idx="3761">
                  <c:v>40555</c:v>
                </c:pt>
                <c:pt idx="3762">
                  <c:v>40554</c:v>
                </c:pt>
                <c:pt idx="3763">
                  <c:v>40553</c:v>
                </c:pt>
                <c:pt idx="3764">
                  <c:v>40550</c:v>
                </c:pt>
                <c:pt idx="3765">
                  <c:v>40549</c:v>
                </c:pt>
                <c:pt idx="3766">
                  <c:v>40548</c:v>
                </c:pt>
                <c:pt idx="3767">
                  <c:v>40547</c:v>
                </c:pt>
                <c:pt idx="3768">
                  <c:v>40546</c:v>
                </c:pt>
                <c:pt idx="3769">
                  <c:v>40543</c:v>
                </c:pt>
                <c:pt idx="3770">
                  <c:v>40542</c:v>
                </c:pt>
                <c:pt idx="3771">
                  <c:v>40541</c:v>
                </c:pt>
                <c:pt idx="3772">
                  <c:v>40540</c:v>
                </c:pt>
                <c:pt idx="3773">
                  <c:v>40539</c:v>
                </c:pt>
                <c:pt idx="3774">
                  <c:v>40536</c:v>
                </c:pt>
                <c:pt idx="3775">
                  <c:v>40535</c:v>
                </c:pt>
                <c:pt idx="3776">
                  <c:v>40534</c:v>
                </c:pt>
                <c:pt idx="3777">
                  <c:v>40533</c:v>
                </c:pt>
                <c:pt idx="3778">
                  <c:v>40532</c:v>
                </c:pt>
                <c:pt idx="3779">
                  <c:v>40529</c:v>
                </c:pt>
                <c:pt idx="3780">
                  <c:v>40528</c:v>
                </c:pt>
                <c:pt idx="3781">
                  <c:v>40527</c:v>
                </c:pt>
                <c:pt idx="3782">
                  <c:v>40526</c:v>
                </c:pt>
                <c:pt idx="3783">
                  <c:v>40525</c:v>
                </c:pt>
                <c:pt idx="3784">
                  <c:v>40522</c:v>
                </c:pt>
                <c:pt idx="3785">
                  <c:v>40521</c:v>
                </c:pt>
                <c:pt idx="3786">
                  <c:v>40520</c:v>
                </c:pt>
                <c:pt idx="3787">
                  <c:v>40519</c:v>
                </c:pt>
                <c:pt idx="3788">
                  <c:v>40518</c:v>
                </c:pt>
                <c:pt idx="3789">
                  <c:v>40515</c:v>
                </c:pt>
                <c:pt idx="3790">
                  <c:v>40514</c:v>
                </c:pt>
                <c:pt idx="3791">
                  <c:v>40513</c:v>
                </c:pt>
                <c:pt idx="3792">
                  <c:v>40512</c:v>
                </c:pt>
                <c:pt idx="3793">
                  <c:v>40511</c:v>
                </c:pt>
                <c:pt idx="3794">
                  <c:v>40508</c:v>
                </c:pt>
                <c:pt idx="3795">
                  <c:v>40507</c:v>
                </c:pt>
                <c:pt idx="3796">
                  <c:v>40506</c:v>
                </c:pt>
                <c:pt idx="3797">
                  <c:v>40505</c:v>
                </c:pt>
                <c:pt idx="3798">
                  <c:v>40504</c:v>
                </c:pt>
                <c:pt idx="3799">
                  <c:v>40501</c:v>
                </c:pt>
                <c:pt idx="3800">
                  <c:v>40500</c:v>
                </c:pt>
                <c:pt idx="3801">
                  <c:v>40499</c:v>
                </c:pt>
                <c:pt idx="3802">
                  <c:v>40498</c:v>
                </c:pt>
                <c:pt idx="3803">
                  <c:v>40497</c:v>
                </c:pt>
                <c:pt idx="3804">
                  <c:v>40494</c:v>
                </c:pt>
                <c:pt idx="3805">
                  <c:v>40493</c:v>
                </c:pt>
                <c:pt idx="3806">
                  <c:v>40492</c:v>
                </c:pt>
                <c:pt idx="3807">
                  <c:v>40491</c:v>
                </c:pt>
                <c:pt idx="3808">
                  <c:v>40490</c:v>
                </c:pt>
                <c:pt idx="3809">
                  <c:v>40487</c:v>
                </c:pt>
                <c:pt idx="3810">
                  <c:v>40486</c:v>
                </c:pt>
                <c:pt idx="3811">
                  <c:v>40485</c:v>
                </c:pt>
                <c:pt idx="3812">
                  <c:v>40484</c:v>
                </c:pt>
                <c:pt idx="3813">
                  <c:v>40483</c:v>
                </c:pt>
                <c:pt idx="3814">
                  <c:v>40480</c:v>
                </c:pt>
                <c:pt idx="3815">
                  <c:v>40479</c:v>
                </c:pt>
                <c:pt idx="3816">
                  <c:v>40478</c:v>
                </c:pt>
                <c:pt idx="3817">
                  <c:v>40477</c:v>
                </c:pt>
                <c:pt idx="3818">
                  <c:v>40476</c:v>
                </c:pt>
                <c:pt idx="3819">
                  <c:v>40473</c:v>
                </c:pt>
                <c:pt idx="3820">
                  <c:v>40472</c:v>
                </c:pt>
                <c:pt idx="3821">
                  <c:v>40471</c:v>
                </c:pt>
                <c:pt idx="3822">
                  <c:v>40470</c:v>
                </c:pt>
                <c:pt idx="3823">
                  <c:v>40469</c:v>
                </c:pt>
                <c:pt idx="3824">
                  <c:v>40466</c:v>
                </c:pt>
                <c:pt idx="3825">
                  <c:v>40465</c:v>
                </c:pt>
                <c:pt idx="3826">
                  <c:v>40464</c:v>
                </c:pt>
                <c:pt idx="3827">
                  <c:v>40463</c:v>
                </c:pt>
                <c:pt idx="3828">
                  <c:v>40462</c:v>
                </c:pt>
                <c:pt idx="3829">
                  <c:v>40459</c:v>
                </c:pt>
                <c:pt idx="3830">
                  <c:v>40458</c:v>
                </c:pt>
                <c:pt idx="3831">
                  <c:v>40457</c:v>
                </c:pt>
                <c:pt idx="3832">
                  <c:v>40456</c:v>
                </c:pt>
                <c:pt idx="3833">
                  <c:v>40455</c:v>
                </c:pt>
                <c:pt idx="3834">
                  <c:v>40452</c:v>
                </c:pt>
                <c:pt idx="3835">
                  <c:v>40451</c:v>
                </c:pt>
                <c:pt idx="3836">
                  <c:v>40450</c:v>
                </c:pt>
                <c:pt idx="3837">
                  <c:v>40449</c:v>
                </c:pt>
                <c:pt idx="3838">
                  <c:v>40448</c:v>
                </c:pt>
                <c:pt idx="3839">
                  <c:v>40445</c:v>
                </c:pt>
                <c:pt idx="3840">
                  <c:v>40444</c:v>
                </c:pt>
                <c:pt idx="3841">
                  <c:v>40443</c:v>
                </c:pt>
                <c:pt idx="3842">
                  <c:v>40442</c:v>
                </c:pt>
                <c:pt idx="3843">
                  <c:v>40441</c:v>
                </c:pt>
                <c:pt idx="3844">
                  <c:v>40438</c:v>
                </c:pt>
                <c:pt idx="3845">
                  <c:v>40437</c:v>
                </c:pt>
                <c:pt idx="3846">
                  <c:v>40436</c:v>
                </c:pt>
                <c:pt idx="3847">
                  <c:v>40435</c:v>
                </c:pt>
                <c:pt idx="3848">
                  <c:v>40434</c:v>
                </c:pt>
                <c:pt idx="3849">
                  <c:v>40431</c:v>
                </c:pt>
                <c:pt idx="3850">
                  <c:v>40430</c:v>
                </c:pt>
                <c:pt idx="3851">
                  <c:v>40429</c:v>
                </c:pt>
                <c:pt idx="3852">
                  <c:v>40428</c:v>
                </c:pt>
                <c:pt idx="3853">
                  <c:v>40427</c:v>
                </c:pt>
                <c:pt idx="3854">
                  <c:v>40424</c:v>
                </c:pt>
                <c:pt idx="3855">
                  <c:v>40423</c:v>
                </c:pt>
                <c:pt idx="3856">
                  <c:v>40422</c:v>
                </c:pt>
                <c:pt idx="3857">
                  <c:v>40421</c:v>
                </c:pt>
                <c:pt idx="3858">
                  <c:v>40420</c:v>
                </c:pt>
                <c:pt idx="3859">
                  <c:v>40417</c:v>
                </c:pt>
                <c:pt idx="3860">
                  <c:v>40416</c:v>
                </c:pt>
                <c:pt idx="3861">
                  <c:v>40415</c:v>
                </c:pt>
                <c:pt idx="3862">
                  <c:v>40414</c:v>
                </c:pt>
                <c:pt idx="3863">
                  <c:v>40413</c:v>
                </c:pt>
                <c:pt idx="3864">
                  <c:v>40410</c:v>
                </c:pt>
                <c:pt idx="3865">
                  <c:v>40409</c:v>
                </c:pt>
                <c:pt idx="3866">
                  <c:v>40408</c:v>
                </c:pt>
                <c:pt idx="3867">
                  <c:v>40407</c:v>
                </c:pt>
                <c:pt idx="3868">
                  <c:v>40406</c:v>
                </c:pt>
                <c:pt idx="3869">
                  <c:v>40403</c:v>
                </c:pt>
                <c:pt idx="3870">
                  <c:v>40402</c:v>
                </c:pt>
                <c:pt idx="3871">
                  <c:v>40401</c:v>
                </c:pt>
                <c:pt idx="3872">
                  <c:v>40400</c:v>
                </c:pt>
                <c:pt idx="3873">
                  <c:v>40399</c:v>
                </c:pt>
                <c:pt idx="3874">
                  <c:v>40396</c:v>
                </c:pt>
                <c:pt idx="3875">
                  <c:v>40395</c:v>
                </c:pt>
                <c:pt idx="3876">
                  <c:v>40394</c:v>
                </c:pt>
                <c:pt idx="3877">
                  <c:v>40393</c:v>
                </c:pt>
                <c:pt idx="3878">
                  <c:v>40392</c:v>
                </c:pt>
                <c:pt idx="3879">
                  <c:v>40389</c:v>
                </c:pt>
                <c:pt idx="3880">
                  <c:v>40388</c:v>
                </c:pt>
                <c:pt idx="3881">
                  <c:v>40387</c:v>
                </c:pt>
                <c:pt idx="3882">
                  <c:v>40386</c:v>
                </c:pt>
                <c:pt idx="3883">
                  <c:v>40385</c:v>
                </c:pt>
                <c:pt idx="3884">
                  <c:v>40382</c:v>
                </c:pt>
                <c:pt idx="3885">
                  <c:v>40381</c:v>
                </c:pt>
                <c:pt idx="3886">
                  <c:v>40380</c:v>
                </c:pt>
                <c:pt idx="3887">
                  <c:v>40379</c:v>
                </c:pt>
                <c:pt idx="3888">
                  <c:v>40378</c:v>
                </c:pt>
                <c:pt idx="3889">
                  <c:v>40375</c:v>
                </c:pt>
                <c:pt idx="3890">
                  <c:v>40374</c:v>
                </c:pt>
                <c:pt idx="3891">
                  <c:v>40373</c:v>
                </c:pt>
                <c:pt idx="3892">
                  <c:v>40372</c:v>
                </c:pt>
                <c:pt idx="3893">
                  <c:v>40371</c:v>
                </c:pt>
                <c:pt idx="3894">
                  <c:v>40368</c:v>
                </c:pt>
                <c:pt idx="3895">
                  <c:v>40367</c:v>
                </c:pt>
                <c:pt idx="3896">
                  <c:v>40366</c:v>
                </c:pt>
                <c:pt idx="3897">
                  <c:v>40365</c:v>
                </c:pt>
                <c:pt idx="3898">
                  <c:v>40364</c:v>
                </c:pt>
                <c:pt idx="3899">
                  <c:v>40361</c:v>
                </c:pt>
                <c:pt idx="3900">
                  <c:v>40360</c:v>
                </c:pt>
                <c:pt idx="3901">
                  <c:v>40359</c:v>
                </c:pt>
                <c:pt idx="3902">
                  <c:v>40358</c:v>
                </c:pt>
                <c:pt idx="3903">
                  <c:v>40357</c:v>
                </c:pt>
                <c:pt idx="3904">
                  <c:v>40354</c:v>
                </c:pt>
                <c:pt idx="3905">
                  <c:v>40353</c:v>
                </c:pt>
                <c:pt idx="3906">
                  <c:v>40352</c:v>
                </c:pt>
                <c:pt idx="3907">
                  <c:v>40351</c:v>
                </c:pt>
                <c:pt idx="3908">
                  <c:v>40350</c:v>
                </c:pt>
                <c:pt idx="3909">
                  <c:v>40347</c:v>
                </c:pt>
                <c:pt idx="3910">
                  <c:v>40346</c:v>
                </c:pt>
                <c:pt idx="3911">
                  <c:v>40345</c:v>
                </c:pt>
                <c:pt idx="3912">
                  <c:v>40344</c:v>
                </c:pt>
                <c:pt idx="3913">
                  <c:v>40343</c:v>
                </c:pt>
                <c:pt idx="3914">
                  <c:v>40340</c:v>
                </c:pt>
              </c:numCache>
            </c:numRef>
          </c:cat>
          <c:val>
            <c:numRef>
              <c:f>Revision!$J$2:$J$3916</c:f>
              <c:numCache>
                <c:formatCode>0.00%_);\(0.00%\);0.00%_);@_)</c:formatCode>
                <c:ptCount val="3915"/>
                <c:pt idx="0">
                  <c:v>-0.17598097502972657</c:v>
                </c:pt>
                <c:pt idx="1">
                  <c:v>-0.17598097502972657</c:v>
                </c:pt>
                <c:pt idx="2">
                  <c:v>-0.17598097502972657</c:v>
                </c:pt>
                <c:pt idx="3">
                  <c:v>-0.17598097502972657</c:v>
                </c:pt>
                <c:pt idx="4">
                  <c:v>-0.17598097502972657</c:v>
                </c:pt>
                <c:pt idx="5">
                  <c:v>-0.17598097502972657</c:v>
                </c:pt>
                <c:pt idx="6">
                  <c:v>-0.17598097502972657</c:v>
                </c:pt>
                <c:pt idx="7">
                  <c:v>-0.17598097502972657</c:v>
                </c:pt>
                <c:pt idx="8">
                  <c:v>-0.17598097502972657</c:v>
                </c:pt>
                <c:pt idx="9">
                  <c:v>-0.17598097502972657</c:v>
                </c:pt>
                <c:pt idx="10">
                  <c:v>-0.14684898929845425</c:v>
                </c:pt>
                <c:pt idx="11">
                  <c:v>-0.14684898929845425</c:v>
                </c:pt>
                <c:pt idx="12">
                  <c:v>-0.14684898929845425</c:v>
                </c:pt>
                <c:pt idx="13">
                  <c:v>-0.14684898929845425</c:v>
                </c:pt>
                <c:pt idx="14">
                  <c:v>-0.14684898929845425</c:v>
                </c:pt>
                <c:pt idx="15">
                  <c:v>-0.14684898929845425</c:v>
                </c:pt>
                <c:pt idx="16">
                  <c:v>-0.14684898929845425</c:v>
                </c:pt>
                <c:pt idx="17">
                  <c:v>-0.14684898929845425</c:v>
                </c:pt>
                <c:pt idx="18">
                  <c:v>-0.14684898929845425</c:v>
                </c:pt>
                <c:pt idx="19">
                  <c:v>-0.14684898929845425</c:v>
                </c:pt>
                <c:pt idx="20">
                  <c:v>-0.14684898929845425</c:v>
                </c:pt>
                <c:pt idx="21">
                  <c:v>-0.14684898929845425</c:v>
                </c:pt>
                <c:pt idx="22">
                  <c:v>-0.14684898929845425</c:v>
                </c:pt>
                <c:pt idx="23">
                  <c:v>-0.14684898929845425</c:v>
                </c:pt>
                <c:pt idx="24">
                  <c:v>-0.14684898929845425</c:v>
                </c:pt>
                <c:pt idx="25">
                  <c:v>-0.14684898929845425</c:v>
                </c:pt>
                <c:pt idx="26">
                  <c:v>-0.14684898929845425</c:v>
                </c:pt>
                <c:pt idx="27">
                  <c:v>-0.14684898929845425</c:v>
                </c:pt>
                <c:pt idx="28">
                  <c:v>-0.14684898929845425</c:v>
                </c:pt>
                <c:pt idx="29">
                  <c:v>-0.14684898929845425</c:v>
                </c:pt>
                <c:pt idx="30">
                  <c:v>-0.14684898929845425</c:v>
                </c:pt>
                <c:pt idx="31">
                  <c:v>-0.14684898929845425</c:v>
                </c:pt>
                <c:pt idx="32">
                  <c:v>-0.14684898929845425</c:v>
                </c:pt>
                <c:pt idx="33">
                  <c:v>-0.14684898929845425</c:v>
                </c:pt>
                <c:pt idx="34">
                  <c:v>-0.14684898929845425</c:v>
                </c:pt>
                <c:pt idx="35">
                  <c:v>-0.14684898929845425</c:v>
                </c:pt>
                <c:pt idx="36">
                  <c:v>-0.14684898929845425</c:v>
                </c:pt>
                <c:pt idx="37">
                  <c:v>-0.14684898929845425</c:v>
                </c:pt>
                <c:pt idx="38">
                  <c:v>-0.14684898929845425</c:v>
                </c:pt>
                <c:pt idx="39">
                  <c:v>-0.14684898929845425</c:v>
                </c:pt>
                <c:pt idx="40">
                  <c:v>-0.14684898929845425</c:v>
                </c:pt>
                <c:pt idx="41">
                  <c:v>-0.14684898929845425</c:v>
                </c:pt>
                <c:pt idx="42">
                  <c:v>-0.14684898929845425</c:v>
                </c:pt>
                <c:pt idx="43">
                  <c:v>-0.14684898929845425</c:v>
                </c:pt>
                <c:pt idx="44">
                  <c:v>-0.14684898929845425</c:v>
                </c:pt>
                <c:pt idx="45">
                  <c:v>-0.14684898929845425</c:v>
                </c:pt>
                <c:pt idx="46">
                  <c:v>-0.14684898929845425</c:v>
                </c:pt>
                <c:pt idx="47">
                  <c:v>-0.14684898929845425</c:v>
                </c:pt>
                <c:pt idx="48">
                  <c:v>-0.14684898929845425</c:v>
                </c:pt>
                <c:pt idx="49">
                  <c:v>-0.14684898929845425</c:v>
                </c:pt>
                <c:pt idx="50">
                  <c:v>-0.14684898929845425</c:v>
                </c:pt>
                <c:pt idx="51">
                  <c:v>-0.14684898929845425</c:v>
                </c:pt>
                <c:pt idx="52">
                  <c:v>-0.14684898929845425</c:v>
                </c:pt>
                <c:pt idx="53">
                  <c:v>-0.14684898929845425</c:v>
                </c:pt>
                <c:pt idx="54">
                  <c:v>-0.14684898929845425</c:v>
                </c:pt>
                <c:pt idx="55">
                  <c:v>-0.14684898929845425</c:v>
                </c:pt>
                <c:pt idx="56">
                  <c:v>-0.14684898929845425</c:v>
                </c:pt>
                <c:pt idx="57">
                  <c:v>-0.14684898929845425</c:v>
                </c:pt>
                <c:pt idx="58">
                  <c:v>-0.14684898929845425</c:v>
                </c:pt>
                <c:pt idx="59">
                  <c:v>-0.14684898929845425</c:v>
                </c:pt>
                <c:pt idx="60">
                  <c:v>-0.14684898929845425</c:v>
                </c:pt>
                <c:pt idx="61">
                  <c:v>-0.14684898929845425</c:v>
                </c:pt>
                <c:pt idx="62">
                  <c:v>-0.14684898929845425</c:v>
                </c:pt>
                <c:pt idx="63">
                  <c:v>-0.14684898929845425</c:v>
                </c:pt>
                <c:pt idx="64">
                  <c:v>-0.14684898929845425</c:v>
                </c:pt>
                <c:pt idx="65">
                  <c:v>-0.14684898929845425</c:v>
                </c:pt>
                <c:pt idx="66">
                  <c:v>-0.14684898929845425</c:v>
                </c:pt>
                <c:pt idx="67">
                  <c:v>-0.14684898929845425</c:v>
                </c:pt>
                <c:pt idx="68">
                  <c:v>-0.14684898929845425</c:v>
                </c:pt>
                <c:pt idx="69">
                  <c:v>-0.14684898929845425</c:v>
                </c:pt>
                <c:pt idx="70">
                  <c:v>-0.14684898929845425</c:v>
                </c:pt>
                <c:pt idx="71">
                  <c:v>-0.14684898929845425</c:v>
                </c:pt>
                <c:pt idx="72">
                  <c:v>-0.14684898929845425</c:v>
                </c:pt>
                <c:pt idx="73">
                  <c:v>-0.14684898929845425</c:v>
                </c:pt>
                <c:pt idx="74">
                  <c:v>-0.19322235434007135</c:v>
                </c:pt>
                <c:pt idx="75">
                  <c:v>-0.19322235434007135</c:v>
                </c:pt>
                <c:pt idx="76">
                  <c:v>-0.19322235434007135</c:v>
                </c:pt>
                <c:pt idx="77">
                  <c:v>-0.19322235434007135</c:v>
                </c:pt>
                <c:pt idx="78">
                  <c:v>-0.19322235434007135</c:v>
                </c:pt>
                <c:pt idx="79">
                  <c:v>-0.19322235434007135</c:v>
                </c:pt>
                <c:pt idx="80">
                  <c:v>-0.19322235434007135</c:v>
                </c:pt>
                <c:pt idx="81">
                  <c:v>-0.19322235434007135</c:v>
                </c:pt>
                <c:pt idx="82">
                  <c:v>-0.19322235434007135</c:v>
                </c:pt>
                <c:pt idx="83">
                  <c:v>-0.19322235434007135</c:v>
                </c:pt>
                <c:pt idx="84">
                  <c:v>-0.19322235434007135</c:v>
                </c:pt>
                <c:pt idx="85">
                  <c:v>-0.19322235434007135</c:v>
                </c:pt>
                <c:pt idx="86">
                  <c:v>-0.19322235434007135</c:v>
                </c:pt>
                <c:pt idx="87">
                  <c:v>-0.19322235434007135</c:v>
                </c:pt>
                <c:pt idx="88">
                  <c:v>-0.19322235434007135</c:v>
                </c:pt>
                <c:pt idx="89">
                  <c:v>-0.19322235434007135</c:v>
                </c:pt>
                <c:pt idx="90">
                  <c:v>-0.19322235434007135</c:v>
                </c:pt>
                <c:pt idx="91">
                  <c:v>-0.19322235434007135</c:v>
                </c:pt>
                <c:pt idx="92">
                  <c:v>-0.19322235434007135</c:v>
                </c:pt>
                <c:pt idx="93">
                  <c:v>-0.19322235434007135</c:v>
                </c:pt>
                <c:pt idx="94">
                  <c:v>-0.19322235434007135</c:v>
                </c:pt>
                <c:pt idx="95">
                  <c:v>-0.19322235434007135</c:v>
                </c:pt>
                <c:pt idx="96">
                  <c:v>-0.19322235434007135</c:v>
                </c:pt>
                <c:pt idx="97">
                  <c:v>-0.19322235434007135</c:v>
                </c:pt>
                <c:pt idx="98">
                  <c:v>-0.19322235434007135</c:v>
                </c:pt>
                <c:pt idx="99">
                  <c:v>-0.19322235434007135</c:v>
                </c:pt>
                <c:pt idx="100">
                  <c:v>-0.19322235434007135</c:v>
                </c:pt>
                <c:pt idx="101">
                  <c:v>-0.19322235434007135</c:v>
                </c:pt>
                <c:pt idx="102">
                  <c:v>-0.19322235434007135</c:v>
                </c:pt>
                <c:pt idx="103">
                  <c:v>-0.19322235434007135</c:v>
                </c:pt>
                <c:pt idx="104">
                  <c:v>-0.19322235434007135</c:v>
                </c:pt>
                <c:pt idx="105">
                  <c:v>-0.19322235434007135</c:v>
                </c:pt>
                <c:pt idx="106">
                  <c:v>-0.19322235434007135</c:v>
                </c:pt>
                <c:pt idx="107">
                  <c:v>-0.19322235434007135</c:v>
                </c:pt>
                <c:pt idx="108">
                  <c:v>-0.19322235434007135</c:v>
                </c:pt>
                <c:pt idx="109">
                  <c:v>-0.19322235434007135</c:v>
                </c:pt>
                <c:pt idx="110">
                  <c:v>-0.19322235434007135</c:v>
                </c:pt>
                <c:pt idx="111">
                  <c:v>-0.19322235434007135</c:v>
                </c:pt>
                <c:pt idx="112">
                  <c:v>-0.19322235434007135</c:v>
                </c:pt>
                <c:pt idx="113">
                  <c:v>-0.19322235434007135</c:v>
                </c:pt>
                <c:pt idx="114">
                  <c:v>-0.19322235434007135</c:v>
                </c:pt>
                <c:pt idx="115">
                  <c:v>-0.19322235434007135</c:v>
                </c:pt>
                <c:pt idx="116">
                  <c:v>-0.19322235434007135</c:v>
                </c:pt>
                <c:pt idx="117">
                  <c:v>-0.19322235434007135</c:v>
                </c:pt>
                <c:pt idx="118">
                  <c:v>-0.19322235434007135</c:v>
                </c:pt>
                <c:pt idx="119">
                  <c:v>-0.19322235434007135</c:v>
                </c:pt>
                <c:pt idx="120">
                  <c:v>-0.19322235434007135</c:v>
                </c:pt>
                <c:pt idx="121">
                  <c:v>-0.19322235434007135</c:v>
                </c:pt>
                <c:pt idx="122">
                  <c:v>-0.19322235434007135</c:v>
                </c:pt>
                <c:pt idx="123">
                  <c:v>-0.19322235434007135</c:v>
                </c:pt>
                <c:pt idx="124">
                  <c:v>-0.19322235434007135</c:v>
                </c:pt>
                <c:pt idx="125">
                  <c:v>-0.19322235434007135</c:v>
                </c:pt>
                <c:pt idx="126">
                  <c:v>-0.19322235434007135</c:v>
                </c:pt>
                <c:pt idx="127">
                  <c:v>-0.19322235434007135</c:v>
                </c:pt>
                <c:pt idx="128">
                  <c:v>-0.19322235434007135</c:v>
                </c:pt>
                <c:pt idx="129">
                  <c:v>-0.19322235434007135</c:v>
                </c:pt>
                <c:pt idx="130">
                  <c:v>-0.19322235434007135</c:v>
                </c:pt>
                <c:pt idx="131">
                  <c:v>-0.19322235434007135</c:v>
                </c:pt>
                <c:pt idx="132">
                  <c:v>-0.19322235434007135</c:v>
                </c:pt>
                <c:pt idx="133">
                  <c:v>-0.19322235434007135</c:v>
                </c:pt>
                <c:pt idx="134">
                  <c:v>-0.19322235434007135</c:v>
                </c:pt>
                <c:pt idx="135">
                  <c:v>-0.19322235434007135</c:v>
                </c:pt>
                <c:pt idx="136">
                  <c:v>-0.19322235434007135</c:v>
                </c:pt>
                <c:pt idx="137">
                  <c:v>-0.19322235434007135</c:v>
                </c:pt>
                <c:pt idx="138">
                  <c:v>-0.19322235434007135</c:v>
                </c:pt>
                <c:pt idx="139">
                  <c:v>-0.19322235434007135</c:v>
                </c:pt>
                <c:pt idx="140">
                  <c:v>-0.20630202140309159</c:v>
                </c:pt>
                <c:pt idx="141">
                  <c:v>-0.20630202140309159</c:v>
                </c:pt>
                <c:pt idx="142">
                  <c:v>-0.20630202140309159</c:v>
                </c:pt>
                <c:pt idx="143">
                  <c:v>-0.20630202140309159</c:v>
                </c:pt>
                <c:pt idx="144">
                  <c:v>-0.20630202140309159</c:v>
                </c:pt>
                <c:pt idx="145">
                  <c:v>-0.20630202140309159</c:v>
                </c:pt>
                <c:pt idx="146">
                  <c:v>-0.20630202140309159</c:v>
                </c:pt>
                <c:pt idx="147">
                  <c:v>-0.20630202140309159</c:v>
                </c:pt>
                <c:pt idx="148">
                  <c:v>-0.20630202140309159</c:v>
                </c:pt>
                <c:pt idx="149">
                  <c:v>-0.20630202140309159</c:v>
                </c:pt>
                <c:pt idx="150">
                  <c:v>-0.20630202140309159</c:v>
                </c:pt>
                <c:pt idx="151">
                  <c:v>-0.20630202140309159</c:v>
                </c:pt>
                <c:pt idx="152">
                  <c:v>-0.20630202140309159</c:v>
                </c:pt>
                <c:pt idx="153">
                  <c:v>-0.20630202140309159</c:v>
                </c:pt>
                <c:pt idx="154">
                  <c:v>-0.20630202140309159</c:v>
                </c:pt>
                <c:pt idx="155">
                  <c:v>-0.20630202140309159</c:v>
                </c:pt>
                <c:pt idx="156">
                  <c:v>-0.20630202140309159</c:v>
                </c:pt>
                <c:pt idx="157">
                  <c:v>-0.20630202140309159</c:v>
                </c:pt>
                <c:pt idx="158">
                  <c:v>-0.20630202140309159</c:v>
                </c:pt>
                <c:pt idx="159">
                  <c:v>-0.20630202140309159</c:v>
                </c:pt>
                <c:pt idx="160">
                  <c:v>-0.20630202140309159</c:v>
                </c:pt>
                <c:pt idx="161">
                  <c:v>-0.20630202140309159</c:v>
                </c:pt>
                <c:pt idx="162">
                  <c:v>-0.20630202140309159</c:v>
                </c:pt>
                <c:pt idx="163">
                  <c:v>-0.20630202140309159</c:v>
                </c:pt>
                <c:pt idx="164">
                  <c:v>-0.20630202140309159</c:v>
                </c:pt>
                <c:pt idx="165">
                  <c:v>-0.20630202140309159</c:v>
                </c:pt>
                <c:pt idx="166">
                  <c:v>-0.20630202140309159</c:v>
                </c:pt>
                <c:pt idx="167">
                  <c:v>-0.20630202140309159</c:v>
                </c:pt>
                <c:pt idx="168">
                  <c:v>-0.20630202140309159</c:v>
                </c:pt>
                <c:pt idx="169">
                  <c:v>-0.20630202140309159</c:v>
                </c:pt>
                <c:pt idx="170">
                  <c:v>-0.20630202140309159</c:v>
                </c:pt>
                <c:pt idx="171">
                  <c:v>-0.20630202140309159</c:v>
                </c:pt>
                <c:pt idx="172">
                  <c:v>-0.20630202140309159</c:v>
                </c:pt>
                <c:pt idx="173">
                  <c:v>-0.20630202140309159</c:v>
                </c:pt>
                <c:pt idx="174">
                  <c:v>-0.20630202140309159</c:v>
                </c:pt>
                <c:pt idx="175">
                  <c:v>-0.20630202140309159</c:v>
                </c:pt>
                <c:pt idx="176">
                  <c:v>-0.20630202140309159</c:v>
                </c:pt>
                <c:pt idx="177">
                  <c:v>-0.20630202140309159</c:v>
                </c:pt>
                <c:pt idx="178">
                  <c:v>-0.20630202140309159</c:v>
                </c:pt>
                <c:pt idx="179">
                  <c:v>-0.20630202140309159</c:v>
                </c:pt>
                <c:pt idx="180">
                  <c:v>-0.20630202140309159</c:v>
                </c:pt>
                <c:pt idx="181">
                  <c:v>-0.20630202140309159</c:v>
                </c:pt>
                <c:pt idx="182">
                  <c:v>-0.20630202140309159</c:v>
                </c:pt>
                <c:pt idx="183">
                  <c:v>-0.20630202140309159</c:v>
                </c:pt>
                <c:pt idx="184">
                  <c:v>-0.20630202140309159</c:v>
                </c:pt>
                <c:pt idx="185">
                  <c:v>-0.20630202140309159</c:v>
                </c:pt>
                <c:pt idx="186">
                  <c:v>-0.20630202140309159</c:v>
                </c:pt>
                <c:pt idx="187">
                  <c:v>-0.20630202140309159</c:v>
                </c:pt>
                <c:pt idx="188">
                  <c:v>-0.20630202140309159</c:v>
                </c:pt>
                <c:pt idx="189">
                  <c:v>-0.20630202140309159</c:v>
                </c:pt>
                <c:pt idx="190">
                  <c:v>-0.20630202140309159</c:v>
                </c:pt>
                <c:pt idx="191">
                  <c:v>-0.20630202140309159</c:v>
                </c:pt>
                <c:pt idx="192">
                  <c:v>-0.20630202140309159</c:v>
                </c:pt>
                <c:pt idx="193">
                  <c:v>-0.20630202140309159</c:v>
                </c:pt>
                <c:pt idx="194">
                  <c:v>-0.20630202140309159</c:v>
                </c:pt>
                <c:pt idx="195">
                  <c:v>-0.20630202140309159</c:v>
                </c:pt>
                <c:pt idx="196">
                  <c:v>-0.20630202140309159</c:v>
                </c:pt>
                <c:pt idx="197">
                  <c:v>-0.20630202140309159</c:v>
                </c:pt>
                <c:pt idx="198">
                  <c:v>-0.20630202140309159</c:v>
                </c:pt>
                <c:pt idx="199">
                  <c:v>-0.20630202140309159</c:v>
                </c:pt>
                <c:pt idx="200">
                  <c:v>-0.20630202140309159</c:v>
                </c:pt>
                <c:pt idx="201">
                  <c:v>-0.20630202140309159</c:v>
                </c:pt>
                <c:pt idx="202">
                  <c:v>-0.20630202140309159</c:v>
                </c:pt>
                <c:pt idx="203">
                  <c:v>-0.20630202140309159</c:v>
                </c:pt>
                <c:pt idx="204">
                  <c:v>-0.20630202140309159</c:v>
                </c:pt>
                <c:pt idx="205">
                  <c:v>-0.20630202140309159</c:v>
                </c:pt>
                <c:pt idx="206">
                  <c:v>-0.19203329369797861</c:v>
                </c:pt>
                <c:pt idx="207">
                  <c:v>-0.19203329369797861</c:v>
                </c:pt>
                <c:pt idx="208">
                  <c:v>-0.19203329369797861</c:v>
                </c:pt>
                <c:pt idx="209">
                  <c:v>-0.19203329369797861</c:v>
                </c:pt>
                <c:pt idx="210">
                  <c:v>-0.19203329369797861</c:v>
                </c:pt>
                <c:pt idx="211">
                  <c:v>-0.19203329369797861</c:v>
                </c:pt>
                <c:pt idx="212">
                  <c:v>-0.19203329369797861</c:v>
                </c:pt>
                <c:pt idx="213">
                  <c:v>-0.19203329369797861</c:v>
                </c:pt>
                <c:pt idx="214">
                  <c:v>-0.19203329369797861</c:v>
                </c:pt>
                <c:pt idx="215">
                  <c:v>-0.19203329369797861</c:v>
                </c:pt>
                <c:pt idx="216">
                  <c:v>-0.19203329369797861</c:v>
                </c:pt>
                <c:pt idx="217">
                  <c:v>-0.19203329369797861</c:v>
                </c:pt>
                <c:pt idx="218">
                  <c:v>-0.19203329369797861</c:v>
                </c:pt>
                <c:pt idx="219">
                  <c:v>-0.19203329369797861</c:v>
                </c:pt>
                <c:pt idx="220">
                  <c:v>-0.19203329369797861</c:v>
                </c:pt>
                <c:pt idx="221">
                  <c:v>-0.19203329369797861</c:v>
                </c:pt>
                <c:pt idx="222">
                  <c:v>-0.19203329369797861</c:v>
                </c:pt>
                <c:pt idx="223">
                  <c:v>-0.19203329369797861</c:v>
                </c:pt>
                <c:pt idx="224">
                  <c:v>-0.19203329369797861</c:v>
                </c:pt>
                <c:pt idx="225">
                  <c:v>-0.19203329369797861</c:v>
                </c:pt>
                <c:pt idx="226">
                  <c:v>-0.19203329369797861</c:v>
                </c:pt>
                <c:pt idx="227">
                  <c:v>-0.19203329369797861</c:v>
                </c:pt>
                <c:pt idx="228">
                  <c:v>-0.19203329369797861</c:v>
                </c:pt>
                <c:pt idx="229">
                  <c:v>-0.19203329369797861</c:v>
                </c:pt>
                <c:pt idx="230">
                  <c:v>-0.19203329369797861</c:v>
                </c:pt>
                <c:pt idx="231">
                  <c:v>-0.19203329369797861</c:v>
                </c:pt>
                <c:pt idx="232">
                  <c:v>-0.19203329369797861</c:v>
                </c:pt>
                <c:pt idx="233">
                  <c:v>-0.19203329369797861</c:v>
                </c:pt>
                <c:pt idx="234">
                  <c:v>-0.19203329369797861</c:v>
                </c:pt>
                <c:pt idx="235">
                  <c:v>-0.19203329369797861</c:v>
                </c:pt>
                <c:pt idx="236">
                  <c:v>-0.19203329369797861</c:v>
                </c:pt>
                <c:pt idx="237">
                  <c:v>-0.19203329369797861</c:v>
                </c:pt>
                <c:pt idx="238">
                  <c:v>-0.19203329369797861</c:v>
                </c:pt>
                <c:pt idx="239">
                  <c:v>-0.19203329369797861</c:v>
                </c:pt>
                <c:pt idx="240">
                  <c:v>-0.19203329369797861</c:v>
                </c:pt>
                <c:pt idx="241">
                  <c:v>-0.19203329369797861</c:v>
                </c:pt>
                <c:pt idx="242">
                  <c:v>-0.19203329369797861</c:v>
                </c:pt>
                <c:pt idx="243">
                  <c:v>-0.19203329369797861</c:v>
                </c:pt>
                <c:pt idx="244">
                  <c:v>-0.19203329369797861</c:v>
                </c:pt>
                <c:pt idx="245">
                  <c:v>-0.19203329369797861</c:v>
                </c:pt>
                <c:pt idx="246">
                  <c:v>-0.19203329369797861</c:v>
                </c:pt>
                <c:pt idx="247">
                  <c:v>-0.19203329369797861</c:v>
                </c:pt>
                <c:pt idx="248">
                  <c:v>-0.19203329369797861</c:v>
                </c:pt>
                <c:pt idx="249">
                  <c:v>-0.19203329369797861</c:v>
                </c:pt>
                <c:pt idx="250">
                  <c:v>-0.19203329369797861</c:v>
                </c:pt>
                <c:pt idx="251">
                  <c:v>-0.19203329369797861</c:v>
                </c:pt>
                <c:pt idx="252">
                  <c:v>-0.19203329369797861</c:v>
                </c:pt>
                <c:pt idx="253">
                  <c:v>-0.19203329369797861</c:v>
                </c:pt>
                <c:pt idx="254">
                  <c:v>-0.19203329369797861</c:v>
                </c:pt>
                <c:pt idx="255">
                  <c:v>-0.19203329369797861</c:v>
                </c:pt>
                <c:pt idx="256">
                  <c:v>-0.19203329369797861</c:v>
                </c:pt>
                <c:pt idx="257">
                  <c:v>-0.19203329369797861</c:v>
                </c:pt>
                <c:pt idx="258">
                  <c:v>-0.19203329369797861</c:v>
                </c:pt>
                <c:pt idx="259">
                  <c:v>-0.19203329369797861</c:v>
                </c:pt>
                <c:pt idx="260">
                  <c:v>-0.19203329369797861</c:v>
                </c:pt>
                <c:pt idx="261">
                  <c:v>-0.19203329369797861</c:v>
                </c:pt>
                <c:pt idx="262">
                  <c:v>-0.19203329369797861</c:v>
                </c:pt>
                <c:pt idx="263">
                  <c:v>-0.19203329369797861</c:v>
                </c:pt>
                <c:pt idx="264">
                  <c:v>-0.19203329369797861</c:v>
                </c:pt>
                <c:pt idx="265">
                  <c:v>-0.19203329369797861</c:v>
                </c:pt>
                <c:pt idx="266">
                  <c:v>-0.19203329369797861</c:v>
                </c:pt>
                <c:pt idx="267">
                  <c:v>-0.19203329369797861</c:v>
                </c:pt>
                <c:pt idx="268">
                  <c:v>-0.19203329369797861</c:v>
                </c:pt>
                <c:pt idx="269">
                  <c:v>-0.19203329369797861</c:v>
                </c:pt>
                <c:pt idx="270">
                  <c:v>-0.19203329369797861</c:v>
                </c:pt>
                <c:pt idx="271">
                  <c:v>-0.24494649227110588</c:v>
                </c:pt>
                <c:pt idx="272">
                  <c:v>-0.24494649227110588</c:v>
                </c:pt>
                <c:pt idx="273">
                  <c:v>-0.24494649227110588</c:v>
                </c:pt>
                <c:pt idx="274">
                  <c:v>-0.24494649227110588</c:v>
                </c:pt>
                <c:pt idx="275">
                  <c:v>-0.24494649227110588</c:v>
                </c:pt>
                <c:pt idx="276">
                  <c:v>-0.24494649227110588</c:v>
                </c:pt>
                <c:pt idx="277">
                  <c:v>-0.24494649227110588</c:v>
                </c:pt>
                <c:pt idx="278">
                  <c:v>-0.24494649227110588</c:v>
                </c:pt>
                <c:pt idx="279">
                  <c:v>-0.24494649227110588</c:v>
                </c:pt>
                <c:pt idx="280">
                  <c:v>-0.24494649227110588</c:v>
                </c:pt>
                <c:pt idx="281">
                  <c:v>-0.24494649227110588</c:v>
                </c:pt>
                <c:pt idx="282">
                  <c:v>-0.24494649227110588</c:v>
                </c:pt>
                <c:pt idx="283">
                  <c:v>-0.24494649227110588</c:v>
                </c:pt>
                <c:pt idx="284">
                  <c:v>-0.24494649227110588</c:v>
                </c:pt>
                <c:pt idx="285">
                  <c:v>-0.24494649227110588</c:v>
                </c:pt>
                <c:pt idx="286">
                  <c:v>-0.24494649227110588</c:v>
                </c:pt>
                <c:pt idx="287">
                  <c:v>-0.24494649227110588</c:v>
                </c:pt>
                <c:pt idx="288">
                  <c:v>-0.24494649227110588</c:v>
                </c:pt>
                <c:pt idx="289">
                  <c:v>-0.24494649227110588</c:v>
                </c:pt>
                <c:pt idx="290">
                  <c:v>-0.24494649227110588</c:v>
                </c:pt>
                <c:pt idx="291">
                  <c:v>-0.24494649227110588</c:v>
                </c:pt>
                <c:pt idx="292">
                  <c:v>-0.24494649227110588</c:v>
                </c:pt>
                <c:pt idx="293">
                  <c:v>-0.24494649227110588</c:v>
                </c:pt>
                <c:pt idx="294">
                  <c:v>-0.24494649227110588</c:v>
                </c:pt>
                <c:pt idx="295">
                  <c:v>-0.24494649227110588</c:v>
                </c:pt>
                <c:pt idx="296">
                  <c:v>-0.24494649227110588</c:v>
                </c:pt>
                <c:pt idx="297">
                  <c:v>-0.24494649227110588</c:v>
                </c:pt>
                <c:pt idx="298">
                  <c:v>-0.24494649227110588</c:v>
                </c:pt>
                <c:pt idx="299">
                  <c:v>-0.24494649227110588</c:v>
                </c:pt>
                <c:pt idx="300">
                  <c:v>-0.24494649227110588</c:v>
                </c:pt>
                <c:pt idx="301">
                  <c:v>-0.24494649227110588</c:v>
                </c:pt>
                <c:pt idx="302">
                  <c:v>-0.24494649227110588</c:v>
                </c:pt>
                <c:pt idx="303">
                  <c:v>-0.24494649227110588</c:v>
                </c:pt>
                <c:pt idx="304">
                  <c:v>-0.24494649227110588</c:v>
                </c:pt>
                <c:pt idx="305">
                  <c:v>-0.24494649227110588</c:v>
                </c:pt>
                <c:pt idx="306">
                  <c:v>-0.24494649227110588</c:v>
                </c:pt>
                <c:pt idx="307">
                  <c:v>-0.24494649227110588</c:v>
                </c:pt>
                <c:pt idx="308">
                  <c:v>-0.24494649227110588</c:v>
                </c:pt>
                <c:pt idx="309">
                  <c:v>-0.24494649227110588</c:v>
                </c:pt>
                <c:pt idx="310">
                  <c:v>-0.24494649227110588</c:v>
                </c:pt>
                <c:pt idx="311">
                  <c:v>-0.24494649227110588</c:v>
                </c:pt>
                <c:pt idx="312">
                  <c:v>-0.24494649227110588</c:v>
                </c:pt>
                <c:pt idx="313">
                  <c:v>-0.24494649227110588</c:v>
                </c:pt>
                <c:pt idx="314">
                  <c:v>-0.24494649227110588</c:v>
                </c:pt>
                <c:pt idx="315">
                  <c:v>-0.24494649227110588</c:v>
                </c:pt>
                <c:pt idx="316">
                  <c:v>-0.24494649227110588</c:v>
                </c:pt>
                <c:pt idx="317">
                  <c:v>-0.24494649227110588</c:v>
                </c:pt>
                <c:pt idx="318">
                  <c:v>-0.24494649227110588</c:v>
                </c:pt>
                <c:pt idx="319">
                  <c:v>-0.24494649227110588</c:v>
                </c:pt>
                <c:pt idx="320">
                  <c:v>-0.24494649227110588</c:v>
                </c:pt>
                <c:pt idx="321">
                  <c:v>-0.24494649227110588</c:v>
                </c:pt>
                <c:pt idx="322">
                  <c:v>-0.24494649227110588</c:v>
                </c:pt>
                <c:pt idx="323">
                  <c:v>-0.24494649227110588</c:v>
                </c:pt>
                <c:pt idx="324">
                  <c:v>-0.24494649227110588</c:v>
                </c:pt>
                <c:pt idx="325">
                  <c:v>-0.24494649227110588</c:v>
                </c:pt>
                <c:pt idx="326">
                  <c:v>-0.24494649227110588</c:v>
                </c:pt>
                <c:pt idx="327">
                  <c:v>-0.24494649227110588</c:v>
                </c:pt>
                <c:pt idx="328">
                  <c:v>-0.24494649227110588</c:v>
                </c:pt>
                <c:pt idx="329">
                  <c:v>-0.24494649227110588</c:v>
                </c:pt>
                <c:pt idx="330">
                  <c:v>-0.24494649227110588</c:v>
                </c:pt>
                <c:pt idx="331">
                  <c:v>-0.24494649227110588</c:v>
                </c:pt>
                <c:pt idx="332">
                  <c:v>-0.24494649227110588</c:v>
                </c:pt>
                <c:pt idx="333">
                  <c:v>-0.24494649227110588</c:v>
                </c:pt>
                <c:pt idx="334">
                  <c:v>-0.24494649227110588</c:v>
                </c:pt>
                <c:pt idx="335">
                  <c:v>-0.24494649227110588</c:v>
                </c:pt>
                <c:pt idx="336">
                  <c:v>-0.29785969084423303</c:v>
                </c:pt>
                <c:pt idx="337">
                  <c:v>-0.29785969084423303</c:v>
                </c:pt>
                <c:pt idx="338">
                  <c:v>-0.29785969084423303</c:v>
                </c:pt>
                <c:pt idx="339">
                  <c:v>-0.29785969084423303</c:v>
                </c:pt>
                <c:pt idx="340">
                  <c:v>-0.29785969084423303</c:v>
                </c:pt>
                <c:pt idx="341">
                  <c:v>-0.29785969084423303</c:v>
                </c:pt>
                <c:pt idx="342">
                  <c:v>-0.29785969084423303</c:v>
                </c:pt>
                <c:pt idx="343">
                  <c:v>-0.29785969084423303</c:v>
                </c:pt>
                <c:pt idx="344">
                  <c:v>-0.29785969084423303</c:v>
                </c:pt>
                <c:pt idx="345">
                  <c:v>-0.29785969084423303</c:v>
                </c:pt>
                <c:pt idx="346">
                  <c:v>-0.29785969084423303</c:v>
                </c:pt>
                <c:pt idx="347">
                  <c:v>-0.29785969084423303</c:v>
                </c:pt>
                <c:pt idx="348">
                  <c:v>-0.29785969084423303</c:v>
                </c:pt>
                <c:pt idx="349">
                  <c:v>-0.29785969084423303</c:v>
                </c:pt>
                <c:pt idx="350">
                  <c:v>-0.29785969084423303</c:v>
                </c:pt>
                <c:pt idx="351">
                  <c:v>-0.29785969084423303</c:v>
                </c:pt>
                <c:pt idx="352">
                  <c:v>-0.29785969084423303</c:v>
                </c:pt>
                <c:pt idx="353">
                  <c:v>-0.29785969084423303</c:v>
                </c:pt>
                <c:pt idx="354">
                  <c:v>-0.29785969084423303</c:v>
                </c:pt>
                <c:pt idx="355">
                  <c:v>-0.29785969084423303</c:v>
                </c:pt>
                <c:pt idx="356">
                  <c:v>-0.29785969084423303</c:v>
                </c:pt>
                <c:pt idx="357">
                  <c:v>-0.29785969084423303</c:v>
                </c:pt>
                <c:pt idx="358">
                  <c:v>-0.29785969084423303</c:v>
                </c:pt>
                <c:pt idx="359">
                  <c:v>-0.29785969084423303</c:v>
                </c:pt>
                <c:pt idx="360">
                  <c:v>-0.29785969084423303</c:v>
                </c:pt>
                <c:pt idx="361">
                  <c:v>-0.29785969084423303</c:v>
                </c:pt>
                <c:pt idx="362">
                  <c:v>-0.29785969084423303</c:v>
                </c:pt>
                <c:pt idx="363">
                  <c:v>-0.29785969084423303</c:v>
                </c:pt>
                <c:pt idx="364">
                  <c:v>-0.29785969084423303</c:v>
                </c:pt>
                <c:pt idx="365">
                  <c:v>-0.29785969084423303</c:v>
                </c:pt>
                <c:pt idx="366">
                  <c:v>-0.29785969084423303</c:v>
                </c:pt>
                <c:pt idx="367">
                  <c:v>-0.29785969084423303</c:v>
                </c:pt>
                <c:pt idx="368">
                  <c:v>-0.29785969084423303</c:v>
                </c:pt>
                <c:pt idx="369">
                  <c:v>-0.29785969084423303</c:v>
                </c:pt>
                <c:pt idx="370">
                  <c:v>-0.29785969084423303</c:v>
                </c:pt>
                <c:pt idx="371">
                  <c:v>-0.29785969084423303</c:v>
                </c:pt>
                <c:pt idx="372">
                  <c:v>-0.29785969084423303</c:v>
                </c:pt>
                <c:pt idx="373">
                  <c:v>-0.29785969084423303</c:v>
                </c:pt>
                <c:pt idx="374">
                  <c:v>-0.29785969084423303</c:v>
                </c:pt>
                <c:pt idx="375">
                  <c:v>-0.29785969084423303</c:v>
                </c:pt>
                <c:pt idx="376">
                  <c:v>-0.29785969084423303</c:v>
                </c:pt>
                <c:pt idx="377">
                  <c:v>-0.29785969084423303</c:v>
                </c:pt>
                <c:pt idx="378">
                  <c:v>-0.29785969084423303</c:v>
                </c:pt>
                <c:pt idx="379">
                  <c:v>-0.29785969084423303</c:v>
                </c:pt>
                <c:pt idx="380">
                  <c:v>-0.29785969084423303</c:v>
                </c:pt>
                <c:pt idx="381">
                  <c:v>-0.29785969084423303</c:v>
                </c:pt>
                <c:pt idx="382">
                  <c:v>-0.29785969084423303</c:v>
                </c:pt>
                <c:pt idx="383">
                  <c:v>-0.29785969084423303</c:v>
                </c:pt>
                <c:pt idx="384">
                  <c:v>-0.29785969084423303</c:v>
                </c:pt>
                <c:pt idx="385">
                  <c:v>-0.29785969084423303</c:v>
                </c:pt>
                <c:pt idx="386">
                  <c:v>-0.29785969084423303</c:v>
                </c:pt>
                <c:pt idx="387">
                  <c:v>-0.29785969084423303</c:v>
                </c:pt>
                <c:pt idx="388">
                  <c:v>-0.29785969084423303</c:v>
                </c:pt>
                <c:pt idx="389">
                  <c:v>-0.29785969084423303</c:v>
                </c:pt>
                <c:pt idx="390">
                  <c:v>-0.29785969084423303</c:v>
                </c:pt>
                <c:pt idx="391">
                  <c:v>-0.29785969084423303</c:v>
                </c:pt>
                <c:pt idx="392">
                  <c:v>-0.29785969084423303</c:v>
                </c:pt>
                <c:pt idx="393">
                  <c:v>-0.29785969084423303</c:v>
                </c:pt>
                <c:pt idx="394">
                  <c:v>-0.29785969084423303</c:v>
                </c:pt>
                <c:pt idx="395">
                  <c:v>-0.29785969084423303</c:v>
                </c:pt>
                <c:pt idx="396">
                  <c:v>-0.29785969084423303</c:v>
                </c:pt>
                <c:pt idx="397">
                  <c:v>-0.29785969084423303</c:v>
                </c:pt>
                <c:pt idx="398">
                  <c:v>-0.29785969084423303</c:v>
                </c:pt>
                <c:pt idx="399">
                  <c:v>-0.29785969084423303</c:v>
                </c:pt>
                <c:pt idx="400">
                  <c:v>-0.29785969084423303</c:v>
                </c:pt>
                <c:pt idx="401">
                  <c:v>-0.30558858501783592</c:v>
                </c:pt>
                <c:pt idx="402">
                  <c:v>-0.30558858501783592</c:v>
                </c:pt>
                <c:pt idx="403">
                  <c:v>-0.30558858501783592</c:v>
                </c:pt>
                <c:pt idx="404">
                  <c:v>-0.30558858501783592</c:v>
                </c:pt>
                <c:pt idx="405">
                  <c:v>-0.30558858501783592</c:v>
                </c:pt>
                <c:pt idx="406">
                  <c:v>-0.30558858501783592</c:v>
                </c:pt>
                <c:pt idx="407">
                  <c:v>-0.30558858501783592</c:v>
                </c:pt>
                <c:pt idx="408">
                  <c:v>-0.30558858501783592</c:v>
                </c:pt>
                <c:pt idx="409">
                  <c:v>-0.30558858501783592</c:v>
                </c:pt>
                <c:pt idx="410">
                  <c:v>-0.30558858501783592</c:v>
                </c:pt>
                <c:pt idx="411">
                  <c:v>-0.30558858501783592</c:v>
                </c:pt>
                <c:pt idx="412">
                  <c:v>-0.30558858501783592</c:v>
                </c:pt>
                <c:pt idx="413">
                  <c:v>-0.30558858501783592</c:v>
                </c:pt>
                <c:pt idx="414">
                  <c:v>-0.30558858501783592</c:v>
                </c:pt>
                <c:pt idx="415">
                  <c:v>-0.30558858501783592</c:v>
                </c:pt>
                <c:pt idx="416">
                  <c:v>-0.30558858501783592</c:v>
                </c:pt>
                <c:pt idx="417">
                  <c:v>-0.30558858501783592</c:v>
                </c:pt>
                <c:pt idx="418">
                  <c:v>-0.30558858501783592</c:v>
                </c:pt>
                <c:pt idx="419">
                  <c:v>-0.30558858501783592</c:v>
                </c:pt>
                <c:pt idx="420">
                  <c:v>-0.30558858501783592</c:v>
                </c:pt>
                <c:pt idx="421">
                  <c:v>-0.30558858501783592</c:v>
                </c:pt>
                <c:pt idx="422">
                  <c:v>-0.30558858501783592</c:v>
                </c:pt>
                <c:pt idx="423">
                  <c:v>-0.30558858501783592</c:v>
                </c:pt>
                <c:pt idx="424">
                  <c:v>-0.30558858501783592</c:v>
                </c:pt>
                <c:pt idx="425">
                  <c:v>-0.30558858501783592</c:v>
                </c:pt>
                <c:pt idx="426">
                  <c:v>-0.30558858501783592</c:v>
                </c:pt>
                <c:pt idx="427">
                  <c:v>-0.30558858501783592</c:v>
                </c:pt>
                <c:pt idx="428">
                  <c:v>-0.30558858501783592</c:v>
                </c:pt>
                <c:pt idx="429">
                  <c:v>-0.30558858501783592</c:v>
                </c:pt>
                <c:pt idx="430">
                  <c:v>-0.30558858501783592</c:v>
                </c:pt>
                <c:pt idx="431">
                  <c:v>-0.30558858501783592</c:v>
                </c:pt>
                <c:pt idx="432">
                  <c:v>-0.30558858501783592</c:v>
                </c:pt>
                <c:pt idx="433">
                  <c:v>-0.30558858501783592</c:v>
                </c:pt>
                <c:pt idx="434">
                  <c:v>-0.30558858501783592</c:v>
                </c:pt>
                <c:pt idx="435">
                  <c:v>-0.30558858501783592</c:v>
                </c:pt>
                <c:pt idx="436">
                  <c:v>-0.30558858501783592</c:v>
                </c:pt>
                <c:pt idx="437">
                  <c:v>-0.30558858501783592</c:v>
                </c:pt>
                <c:pt idx="438">
                  <c:v>-0.30558858501783592</c:v>
                </c:pt>
                <c:pt idx="439">
                  <c:v>-0.30558858501783592</c:v>
                </c:pt>
                <c:pt idx="440">
                  <c:v>-0.30558858501783592</c:v>
                </c:pt>
                <c:pt idx="441">
                  <c:v>-0.30558858501783592</c:v>
                </c:pt>
                <c:pt idx="442">
                  <c:v>-0.30558858501783592</c:v>
                </c:pt>
                <c:pt idx="443">
                  <c:v>-0.30558858501783592</c:v>
                </c:pt>
                <c:pt idx="444">
                  <c:v>-0.30558858501783592</c:v>
                </c:pt>
                <c:pt idx="445">
                  <c:v>-0.30558858501783592</c:v>
                </c:pt>
                <c:pt idx="446">
                  <c:v>-0.30558858501783592</c:v>
                </c:pt>
                <c:pt idx="447">
                  <c:v>-0.30558858501783592</c:v>
                </c:pt>
                <c:pt idx="448">
                  <c:v>-0.30558858501783592</c:v>
                </c:pt>
                <c:pt idx="449">
                  <c:v>-0.30558858501783592</c:v>
                </c:pt>
                <c:pt idx="450">
                  <c:v>-0.30558858501783592</c:v>
                </c:pt>
                <c:pt idx="451">
                  <c:v>-0.30558858501783592</c:v>
                </c:pt>
                <c:pt idx="452">
                  <c:v>-0.30558858501783592</c:v>
                </c:pt>
                <c:pt idx="453">
                  <c:v>-0.30558858501783592</c:v>
                </c:pt>
                <c:pt idx="454">
                  <c:v>-0.30558858501783592</c:v>
                </c:pt>
                <c:pt idx="455">
                  <c:v>-0.30558858501783592</c:v>
                </c:pt>
                <c:pt idx="456">
                  <c:v>-0.30558858501783592</c:v>
                </c:pt>
                <c:pt idx="457">
                  <c:v>-0.30558858501783592</c:v>
                </c:pt>
                <c:pt idx="458">
                  <c:v>-0.30558858501783592</c:v>
                </c:pt>
                <c:pt idx="459">
                  <c:v>-0.30558858501783592</c:v>
                </c:pt>
                <c:pt idx="460">
                  <c:v>-0.30558858501783592</c:v>
                </c:pt>
                <c:pt idx="461">
                  <c:v>-0.30558858501783592</c:v>
                </c:pt>
                <c:pt idx="462">
                  <c:v>-0.30558858501783592</c:v>
                </c:pt>
                <c:pt idx="463">
                  <c:v>-0.30558858501783592</c:v>
                </c:pt>
                <c:pt idx="464">
                  <c:v>-0.30558858501783592</c:v>
                </c:pt>
                <c:pt idx="465">
                  <c:v>-0.30558858501783592</c:v>
                </c:pt>
                <c:pt idx="466">
                  <c:v>-0.35017835909631395</c:v>
                </c:pt>
                <c:pt idx="467">
                  <c:v>-0.35017835909631395</c:v>
                </c:pt>
                <c:pt idx="468">
                  <c:v>-0.35017835909631395</c:v>
                </c:pt>
                <c:pt idx="469">
                  <c:v>-0.35017835909631395</c:v>
                </c:pt>
                <c:pt idx="470">
                  <c:v>-0.35017835909631395</c:v>
                </c:pt>
                <c:pt idx="471">
                  <c:v>-0.35017835909631395</c:v>
                </c:pt>
                <c:pt idx="472">
                  <c:v>-0.35017835909631395</c:v>
                </c:pt>
                <c:pt idx="473">
                  <c:v>-0.35017835909631395</c:v>
                </c:pt>
                <c:pt idx="474">
                  <c:v>-0.35017835909631395</c:v>
                </c:pt>
                <c:pt idx="475">
                  <c:v>-0.35017835909631395</c:v>
                </c:pt>
                <c:pt idx="476">
                  <c:v>-0.35017835909631395</c:v>
                </c:pt>
                <c:pt idx="477">
                  <c:v>-0.35017835909631395</c:v>
                </c:pt>
                <c:pt idx="478">
                  <c:v>-0.35017835909631395</c:v>
                </c:pt>
                <c:pt idx="479">
                  <c:v>-0.35017835909631395</c:v>
                </c:pt>
                <c:pt idx="480">
                  <c:v>-0.35017835909631395</c:v>
                </c:pt>
                <c:pt idx="481">
                  <c:v>-0.35017835909631395</c:v>
                </c:pt>
                <c:pt idx="482">
                  <c:v>-0.35017835909631395</c:v>
                </c:pt>
                <c:pt idx="483">
                  <c:v>-0.35017835909631395</c:v>
                </c:pt>
                <c:pt idx="484">
                  <c:v>-0.35017835909631395</c:v>
                </c:pt>
                <c:pt idx="485">
                  <c:v>-0.35017835909631395</c:v>
                </c:pt>
                <c:pt idx="486">
                  <c:v>-0.35017835909631395</c:v>
                </c:pt>
                <c:pt idx="487">
                  <c:v>-0.35017835909631395</c:v>
                </c:pt>
                <c:pt idx="488">
                  <c:v>-0.35017835909631395</c:v>
                </c:pt>
                <c:pt idx="489">
                  <c:v>-0.35017835909631395</c:v>
                </c:pt>
                <c:pt idx="490">
                  <c:v>-0.35017835909631395</c:v>
                </c:pt>
                <c:pt idx="491">
                  <c:v>-0.35017835909631395</c:v>
                </c:pt>
                <c:pt idx="492">
                  <c:v>-0.35017835909631395</c:v>
                </c:pt>
                <c:pt idx="493">
                  <c:v>-0.35017835909631395</c:v>
                </c:pt>
                <c:pt idx="494">
                  <c:v>-0.35017835909631395</c:v>
                </c:pt>
                <c:pt idx="495">
                  <c:v>-0.35017835909631395</c:v>
                </c:pt>
                <c:pt idx="496">
                  <c:v>-0.35017835909631395</c:v>
                </c:pt>
                <c:pt idx="497">
                  <c:v>-0.35017835909631395</c:v>
                </c:pt>
                <c:pt idx="498">
                  <c:v>-0.35017835909631395</c:v>
                </c:pt>
                <c:pt idx="499">
                  <c:v>-0.35017835909631395</c:v>
                </c:pt>
                <c:pt idx="500">
                  <c:v>-0.35017835909631395</c:v>
                </c:pt>
                <c:pt idx="501">
                  <c:v>-0.35017835909631395</c:v>
                </c:pt>
                <c:pt idx="502">
                  <c:v>-0.35017835909631395</c:v>
                </c:pt>
                <c:pt idx="503">
                  <c:v>-0.35017835909631395</c:v>
                </c:pt>
                <c:pt idx="504">
                  <c:v>-0.35017835909631395</c:v>
                </c:pt>
                <c:pt idx="505">
                  <c:v>-0.35017835909631395</c:v>
                </c:pt>
                <c:pt idx="506">
                  <c:v>-0.35017835909631395</c:v>
                </c:pt>
                <c:pt idx="507">
                  <c:v>-0.35017835909631395</c:v>
                </c:pt>
                <c:pt idx="508">
                  <c:v>-0.35017835909631395</c:v>
                </c:pt>
                <c:pt idx="509">
                  <c:v>-0.35017835909631395</c:v>
                </c:pt>
                <c:pt idx="510">
                  <c:v>-0.35017835909631395</c:v>
                </c:pt>
                <c:pt idx="511">
                  <c:v>-0.35017835909631395</c:v>
                </c:pt>
                <c:pt idx="512">
                  <c:v>-0.35017835909631395</c:v>
                </c:pt>
                <c:pt idx="513">
                  <c:v>-0.35017835909631395</c:v>
                </c:pt>
                <c:pt idx="514">
                  <c:v>-0.35017835909631395</c:v>
                </c:pt>
                <c:pt idx="515">
                  <c:v>-0.35017835909631395</c:v>
                </c:pt>
                <c:pt idx="516">
                  <c:v>-0.35017835909631395</c:v>
                </c:pt>
                <c:pt idx="517">
                  <c:v>-0.35017835909631395</c:v>
                </c:pt>
                <c:pt idx="518">
                  <c:v>-0.35017835909631395</c:v>
                </c:pt>
                <c:pt idx="519">
                  <c:v>-0.35017835909631395</c:v>
                </c:pt>
                <c:pt idx="520">
                  <c:v>-0.35017835909631395</c:v>
                </c:pt>
                <c:pt idx="521">
                  <c:v>-0.35017835909631395</c:v>
                </c:pt>
                <c:pt idx="522">
                  <c:v>-0.35017835909631395</c:v>
                </c:pt>
                <c:pt idx="523">
                  <c:v>-0.35017835909631395</c:v>
                </c:pt>
                <c:pt idx="524">
                  <c:v>-0.35017835909631395</c:v>
                </c:pt>
                <c:pt idx="525">
                  <c:v>-0.35017835909631395</c:v>
                </c:pt>
                <c:pt idx="526">
                  <c:v>-0.35017835909631395</c:v>
                </c:pt>
                <c:pt idx="527">
                  <c:v>-0.35017835909631395</c:v>
                </c:pt>
                <c:pt idx="528">
                  <c:v>-0.35017835909631395</c:v>
                </c:pt>
                <c:pt idx="529">
                  <c:v>-0.35017835909631395</c:v>
                </c:pt>
                <c:pt idx="530">
                  <c:v>-0.35017835909631395</c:v>
                </c:pt>
                <c:pt idx="531">
                  <c:v>-0.33828775267538641</c:v>
                </c:pt>
                <c:pt idx="532">
                  <c:v>-0.33828775267538641</c:v>
                </c:pt>
                <c:pt idx="533">
                  <c:v>-0.33828775267538641</c:v>
                </c:pt>
                <c:pt idx="534">
                  <c:v>-0.33828775267538641</c:v>
                </c:pt>
                <c:pt idx="535">
                  <c:v>-0.33828775267538641</c:v>
                </c:pt>
                <c:pt idx="536">
                  <c:v>-0.33828775267538641</c:v>
                </c:pt>
                <c:pt idx="537">
                  <c:v>-0.33828775267538641</c:v>
                </c:pt>
                <c:pt idx="538">
                  <c:v>-0.33828775267538641</c:v>
                </c:pt>
                <c:pt idx="539">
                  <c:v>-0.33828775267538641</c:v>
                </c:pt>
                <c:pt idx="540">
                  <c:v>-0.33828775267538641</c:v>
                </c:pt>
                <c:pt idx="541">
                  <c:v>-0.33828775267538641</c:v>
                </c:pt>
                <c:pt idx="542">
                  <c:v>-0.33828775267538641</c:v>
                </c:pt>
                <c:pt idx="543">
                  <c:v>-0.33828775267538641</c:v>
                </c:pt>
                <c:pt idx="544">
                  <c:v>-0.33828775267538641</c:v>
                </c:pt>
                <c:pt idx="545">
                  <c:v>-0.33828775267538641</c:v>
                </c:pt>
                <c:pt idx="546">
                  <c:v>-0.33828775267538641</c:v>
                </c:pt>
                <c:pt idx="547">
                  <c:v>-0.33828775267538641</c:v>
                </c:pt>
                <c:pt idx="548">
                  <c:v>-0.33828775267538641</c:v>
                </c:pt>
                <c:pt idx="549">
                  <c:v>-0.33828775267538641</c:v>
                </c:pt>
                <c:pt idx="550">
                  <c:v>-0.33828775267538641</c:v>
                </c:pt>
                <c:pt idx="551">
                  <c:v>-0.33828775267538641</c:v>
                </c:pt>
                <c:pt idx="552">
                  <c:v>-0.33828775267538641</c:v>
                </c:pt>
                <c:pt idx="553">
                  <c:v>-0.33828775267538641</c:v>
                </c:pt>
                <c:pt idx="554">
                  <c:v>-0.33828775267538641</c:v>
                </c:pt>
                <c:pt idx="555">
                  <c:v>-0.33828775267538641</c:v>
                </c:pt>
                <c:pt idx="556">
                  <c:v>-0.33828775267538641</c:v>
                </c:pt>
                <c:pt idx="557">
                  <c:v>-0.33828775267538641</c:v>
                </c:pt>
                <c:pt idx="558">
                  <c:v>-0.33828775267538641</c:v>
                </c:pt>
                <c:pt idx="559">
                  <c:v>-0.33828775267538641</c:v>
                </c:pt>
                <c:pt idx="560">
                  <c:v>-0.33828775267538641</c:v>
                </c:pt>
                <c:pt idx="561">
                  <c:v>-0.33828775267538641</c:v>
                </c:pt>
                <c:pt idx="562">
                  <c:v>-0.33828775267538641</c:v>
                </c:pt>
                <c:pt idx="563">
                  <c:v>-0.33828775267538641</c:v>
                </c:pt>
                <c:pt idx="564">
                  <c:v>-0.33828775267538641</c:v>
                </c:pt>
                <c:pt idx="565">
                  <c:v>-0.33828775267538641</c:v>
                </c:pt>
                <c:pt idx="566">
                  <c:v>-0.33828775267538641</c:v>
                </c:pt>
                <c:pt idx="567">
                  <c:v>-0.33828775267538641</c:v>
                </c:pt>
                <c:pt idx="568">
                  <c:v>-0.33828775267538641</c:v>
                </c:pt>
                <c:pt idx="569">
                  <c:v>-0.33828775267538641</c:v>
                </c:pt>
                <c:pt idx="570">
                  <c:v>-0.33828775267538641</c:v>
                </c:pt>
                <c:pt idx="571">
                  <c:v>-0.33828775267538641</c:v>
                </c:pt>
                <c:pt idx="572">
                  <c:v>-0.33828775267538641</c:v>
                </c:pt>
                <c:pt idx="573">
                  <c:v>-0.33828775267538641</c:v>
                </c:pt>
                <c:pt idx="574">
                  <c:v>-0.33828775267538641</c:v>
                </c:pt>
                <c:pt idx="575">
                  <c:v>-0.33828775267538641</c:v>
                </c:pt>
                <c:pt idx="576">
                  <c:v>-0.33828775267538641</c:v>
                </c:pt>
                <c:pt idx="577">
                  <c:v>-0.33828775267538641</c:v>
                </c:pt>
                <c:pt idx="578">
                  <c:v>-0.33828775267538641</c:v>
                </c:pt>
                <c:pt idx="579">
                  <c:v>-0.33828775267538641</c:v>
                </c:pt>
                <c:pt idx="580">
                  <c:v>-0.33828775267538641</c:v>
                </c:pt>
                <c:pt idx="581">
                  <c:v>-0.33828775267538641</c:v>
                </c:pt>
                <c:pt idx="582">
                  <c:v>-0.33828775267538641</c:v>
                </c:pt>
                <c:pt idx="583">
                  <c:v>-0.33828775267538641</c:v>
                </c:pt>
                <c:pt idx="584">
                  <c:v>-0.33828775267538641</c:v>
                </c:pt>
                <c:pt idx="585">
                  <c:v>-0.33828775267538641</c:v>
                </c:pt>
                <c:pt idx="586">
                  <c:v>-0.33828775267538641</c:v>
                </c:pt>
                <c:pt idx="587">
                  <c:v>-0.33828775267538641</c:v>
                </c:pt>
                <c:pt idx="588">
                  <c:v>-0.33828775267538641</c:v>
                </c:pt>
                <c:pt idx="589">
                  <c:v>-0.33828775267538641</c:v>
                </c:pt>
                <c:pt idx="590">
                  <c:v>-0.33828775267538641</c:v>
                </c:pt>
                <c:pt idx="591">
                  <c:v>-0.33828775267538641</c:v>
                </c:pt>
                <c:pt idx="592">
                  <c:v>-0.33828775267538641</c:v>
                </c:pt>
                <c:pt idx="593">
                  <c:v>-0.33828775267538641</c:v>
                </c:pt>
                <c:pt idx="594">
                  <c:v>-0.33828775267538641</c:v>
                </c:pt>
                <c:pt idx="595">
                  <c:v>-0.33828775267538641</c:v>
                </c:pt>
                <c:pt idx="596">
                  <c:v>-0.36504161712247329</c:v>
                </c:pt>
                <c:pt idx="597">
                  <c:v>-0.36504161712247329</c:v>
                </c:pt>
                <c:pt idx="598">
                  <c:v>-0.36504161712247329</c:v>
                </c:pt>
                <c:pt idx="599">
                  <c:v>-0.36504161712247329</c:v>
                </c:pt>
                <c:pt idx="600">
                  <c:v>-0.36504161712247329</c:v>
                </c:pt>
                <c:pt idx="601">
                  <c:v>-0.36504161712247329</c:v>
                </c:pt>
                <c:pt idx="602">
                  <c:v>-0.36504161712247329</c:v>
                </c:pt>
                <c:pt idx="603">
                  <c:v>-0.36504161712247329</c:v>
                </c:pt>
                <c:pt idx="604">
                  <c:v>-0.36504161712247329</c:v>
                </c:pt>
                <c:pt idx="605">
                  <c:v>-0.36504161712247329</c:v>
                </c:pt>
                <c:pt idx="606">
                  <c:v>-0.36504161712247329</c:v>
                </c:pt>
                <c:pt idx="607">
                  <c:v>-0.36504161712247329</c:v>
                </c:pt>
                <c:pt idx="608">
                  <c:v>-0.36504161712247329</c:v>
                </c:pt>
                <c:pt idx="609">
                  <c:v>-0.36504161712247329</c:v>
                </c:pt>
                <c:pt idx="610">
                  <c:v>-0.36504161712247329</c:v>
                </c:pt>
                <c:pt idx="611">
                  <c:v>-0.36504161712247329</c:v>
                </c:pt>
                <c:pt idx="612">
                  <c:v>-0.36504161712247329</c:v>
                </c:pt>
                <c:pt idx="613">
                  <c:v>-0.36504161712247329</c:v>
                </c:pt>
                <c:pt idx="614">
                  <c:v>-0.36504161712247329</c:v>
                </c:pt>
                <c:pt idx="615">
                  <c:v>-0.36504161712247329</c:v>
                </c:pt>
                <c:pt idx="616">
                  <c:v>-0.36504161712247329</c:v>
                </c:pt>
                <c:pt idx="617">
                  <c:v>-0.36504161712247329</c:v>
                </c:pt>
                <c:pt idx="618">
                  <c:v>-0.36504161712247329</c:v>
                </c:pt>
                <c:pt idx="619">
                  <c:v>-0.36504161712247329</c:v>
                </c:pt>
                <c:pt idx="620">
                  <c:v>-0.36504161712247329</c:v>
                </c:pt>
                <c:pt idx="621">
                  <c:v>-0.36504161712247329</c:v>
                </c:pt>
                <c:pt idx="622">
                  <c:v>-0.36504161712247329</c:v>
                </c:pt>
                <c:pt idx="623">
                  <c:v>-0.36504161712247329</c:v>
                </c:pt>
                <c:pt idx="624">
                  <c:v>-0.36504161712247329</c:v>
                </c:pt>
                <c:pt idx="625">
                  <c:v>-0.36504161712247329</c:v>
                </c:pt>
                <c:pt idx="626">
                  <c:v>-0.36504161712247329</c:v>
                </c:pt>
                <c:pt idx="627">
                  <c:v>-0.36504161712247329</c:v>
                </c:pt>
                <c:pt idx="628">
                  <c:v>-0.36504161712247329</c:v>
                </c:pt>
                <c:pt idx="629">
                  <c:v>-0.36504161712247329</c:v>
                </c:pt>
                <c:pt idx="630">
                  <c:v>-0.36504161712247329</c:v>
                </c:pt>
                <c:pt idx="631">
                  <c:v>-0.36504161712247329</c:v>
                </c:pt>
                <c:pt idx="632">
                  <c:v>-0.36504161712247329</c:v>
                </c:pt>
                <c:pt idx="633">
                  <c:v>-0.36504161712247329</c:v>
                </c:pt>
                <c:pt idx="634">
                  <c:v>-0.36504161712247329</c:v>
                </c:pt>
                <c:pt idx="635">
                  <c:v>-0.36504161712247329</c:v>
                </c:pt>
                <c:pt idx="636">
                  <c:v>-0.36504161712247329</c:v>
                </c:pt>
                <c:pt idx="637">
                  <c:v>-0.36504161712247329</c:v>
                </c:pt>
                <c:pt idx="638">
                  <c:v>-0.36504161712247329</c:v>
                </c:pt>
                <c:pt idx="639">
                  <c:v>-0.36504161712247329</c:v>
                </c:pt>
                <c:pt idx="640">
                  <c:v>-0.36504161712247329</c:v>
                </c:pt>
                <c:pt idx="641">
                  <c:v>-0.36504161712247329</c:v>
                </c:pt>
                <c:pt idx="642">
                  <c:v>-0.36504161712247329</c:v>
                </c:pt>
                <c:pt idx="643">
                  <c:v>-0.36504161712247329</c:v>
                </c:pt>
                <c:pt idx="644">
                  <c:v>-0.36504161712247329</c:v>
                </c:pt>
                <c:pt idx="645">
                  <c:v>-0.36504161712247329</c:v>
                </c:pt>
                <c:pt idx="646">
                  <c:v>-0.36504161712247329</c:v>
                </c:pt>
                <c:pt idx="647">
                  <c:v>-0.36504161712247329</c:v>
                </c:pt>
                <c:pt idx="648">
                  <c:v>-0.36504161712247329</c:v>
                </c:pt>
                <c:pt idx="649">
                  <c:v>-0.36504161712247329</c:v>
                </c:pt>
                <c:pt idx="650">
                  <c:v>-0.36504161712247329</c:v>
                </c:pt>
                <c:pt idx="651">
                  <c:v>-0.36504161712247329</c:v>
                </c:pt>
                <c:pt idx="652">
                  <c:v>-0.36504161712247329</c:v>
                </c:pt>
                <c:pt idx="653">
                  <c:v>-0.36504161712247329</c:v>
                </c:pt>
                <c:pt idx="654">
                  <c:v>-0.36504161712247329</c:v>
                </c:pt>
                <c:pt idx="655">
                  <c:v>-0.36504161712247329</c:v>
                </c:pt>
                <c:pt idx="656">
                  <c:v>-0.36504161712247329</c:v>
                </c:pt>
                <c:pt idx="657">
                  <c:v>-0.36504161712247329</c:v>
                </c:pt>
                <c:pt idx="658">
                  <c:v>-0.36504161712247329</c:v>
                </c:pt>
                <c:pt idx="659">
                  <c:v>-0.36504161712247329</c:v>
                </c:pt>
                <c:pt idx="660">
                  <c:v>-0.36504161712247329</c:v>
                </c:pt>
                <c:pt idx="661">
                  <c:v>-0.38466111771700362</c:v>
                </c:pt>
                <c:pt idx="662">
                  <c:v>-0.38466111771700362</c:v>
                </c:pt>
                <c:pt idx="663">
                  <c:v>-0.38466111771700362</c:v>
                </c:pt>
                <c:pt idx="664">
                  <c:v>-0.38466111771700362</c:v>
                </c:pt>
                <c:pt idx="665">
                  <c:v>-0.38466111771700362</c:v>
                </c:pt>
                <c:pt idx="666">
                  <c:v>-0.38466111771700362</c:v>
                </c:pt>
                <c:pt idx="667">
                  <c:v>-0.38466111771700362</c:v>
                </c:pt>
                <c:pt idx="668">
                  <c:v>-0.38466111771700362</c:v>
                </c:pt>
                <c:pt idx="669">
                  <c:v>-0.38466111771700362</c:v>
                </c:pt>
                <c:pt idx="670">
                  <c:v>-0.38466111771700362</c:v>
                </c:pt>
                <c:pt idx="671">
                  <c:v>-0.38466111771700362</c:v>
                </c:pt>
                <c:pt idx="672">
                  <c:v>-0.38466111771700362</c:v>
                </c:pt>
                <c:pt idx="673">
                  <c:v>-0.38466111771700362</c:v>
                </c:pt>
                <c:pt idx="674">
                  <c:v>-0.38466111771700362</c:v>
                </c:pt>
                <c:pt idx="675">
                  <c:v>-0.38466111771700362</c:v>
                </c:pt>
                <c:pt idx="676">
                  <c:v>-0.38466111771700362</c:v>
                </c:pt>
                <c:pt idx="677">
                  <c:v>-0.38466111771700362</c:v>
                </c:pt>
                <c:pt idx="678">
                  <c:v>-0.38466111771700362</c:v>
                </c:pt>
                <c:pt idx="679">
                  <c:v>-0.38466111771700362</c:v>
                </c:pt>
                <c:pt idx="680">
                  <c:v>-0.38466111771700362</c:v>
                </c:pt>
                <c:pt idx="681">
                  <c:v>-0.38466111771700362</c:v>
                </c:pt>
                <c:pt idx="682">
                  <c:v>-0.38466111771700362</c:v>
                </c:pt>
                <c:pt idx="683">
                  <c:v>-0.38466111771700362</c:v>
                </c:pt>
                <c:pt idx="684">
                  <c:v>-0.38466111771700362</c:v>
                </c:pt>
                <c:pt idx="685">
                  <c:v>-0.38466111771700362</c:v>
                </c:pt>
                <c:pt idx="686">
                  <c:v>-0.38466111771700362</c:v>
                </c:pt>
                <c:pt idx="687">
                  <c:v>-0.38466111771700362</c:v>
                </c:pt>
                <c:pt idx="688">
                  <c:v>-0.38466111771700362</c:v>
                </c:pt>
                <c:pt idx="689">
                  <c:v>-0.38466111771700362</c:v>
                </c:pt>
                <c:pt idx="690">
                  <c:v>-0.38466111771700362</c:v>
                </c:pt>
                <c:pt idx="691">
                  <c:v>-0.38466111771700362</c:v>
                </c:pt>
                <c:pt idx="692">
                  <c:v>-0.38466111771700362</c:v>
                </c:pt>
                <c:pt idx="693">
                  <c:v>-0.38466111771700362</c:v>
                </c:pt>
                <c:pt idx="694">
                  <c:v>-0.38466111771700362</c:v>
                </c:pt>
                <c:pt idx="695">
                  <c:v>-0.38466111771700362</c:v>
                </c:pt>
                <c:pt idx="696">
                  <c:v>-0.38466111771700362</c:v>
                </c:pt>
                <c:pt idx="697">
                  <c:v>-0.38466111771700362</c:v>
                </c:pt>
                <c:pt idx="698">
                  <c:v>-0.38466111771700362</c:v>
                </c:pt>
                <c:pt idx="699">
                  <c:v>-0.38466111771700362</c:v>
                </c:pt>
                <c:pt idx="700">
                  <c:v>-0.38466111771700362</c:v>
                </c:pt>
                <c:pt idx="701">
                  <c:v>-0.38466111771700362</c:v>
                </c:pt>
                <c:pt idx="702">
                  <c:v>-0.38466111771700362</c:v>
                </c:pt>
                <c:pt idx="703">
                  <c:v>-0.38466111771700362</c:v>
                </c:pt>
                <c:pt idx="704">
                  <c:v>-0.38466111771700362</c:v>
                </c:pt>
                <c:pt idx="705">
                  <c:v>-0.38466111771700362</c:v>
                </c:pt>
                <c:pt idx="706">
                  <c:v>-0.38466111771700362</c:v>
                </c:pt>
                <c:pt idx="707">
                  <c:v>-0.38466111771700362</c:v>
                </c:pt>
                <c:pt idx="708">
                  <c:v>-0.38466111771700362</c:v>
                </c:pt>
                <c:pt idx="709">
                  <c:v>-0.38466111771700362</c:v>
                </c:pt>
                <c:pt idx="710">
                  <c:v>-0.38466111771700362</c:v>
                </c:pt>
                <c:pt idx="711">
                  <c:v>-0.38466111771700362</c:v>
                </c:pt>
                <c:pt idx="712">
                  <c:v>-0.38466111771700362</c:v>
                </c:pt>
                <c:pt idx="713">
                  <c:v>-0.38466111771700362</c:v>
                </c:pt>
                <c:pt idx="714">
                  <c:v>-0.38466111771700362</c:v>
                </c:pt>
                <c:pt idx="715">
                  <c:v>-0.38466111771700362</c:v>
                </c:pt>
                <c:pt idx="716">
                  <c:v>-0.38466111771700362</c:v>
                </c:pt>
                <c:pt idx="717">
                  <c:v>-0.38466111771700362</c:v>
                </c:pt>
                <c:pt idx="718">
                  <c:v>-0.38466111771700362</c:v>
                </c:pt>
                <c:pt idx="719">
                  <c:v>-0.38466111771700362</c:v>
                </c:pt>
                <c:pt idx="720">
                  <c:v>-0.38466111771700362</c:v>
                </c:pt>
                <c:pt idx="721">
                  <c:v>-0.38466111771700362</c:v>
                </c:pt>
                <c:pt idx="722">
                  <c:v>-0.38466111771700362</c:v>
                </c:pt>
                <c:pt idx="723">
                  <c:v>-0.38466111771700362</c:v>
                </c:pt>
                <c:pt idx="724">
                  <c:v>-0.38466111771700362</c:v>
                </c:pt>
                <c:pt idx="725">
                  <c:v>-0.38466111771700362</c:v>
                </c:pt>
                <c:pt idx="726">
                  <c:v>-0.38466111771700362</c:v>
                </c:pt>
                <c:pt idx="727">
                  <c:v>-0.38049940546967898</c:v>
                </c:pt>
                <c:pt idx="728">
                  <c:v>-0.38049940546967898</c:v>
                </c:pt>
                <c:pt idx="729">
                  <c:v>-0.38049940546967898</c:v>
                </c:pt>
                <c:pt idx="730">
                  <c:v>-0.38049940546967898</c:v>
                </c:pt>
                <c:pt idx="731">
                  <c:v>-0.38049940546967898</c:v>
                </c:pt>
                <c:pt idx="732">
                  <c:v>-0.38049940546967898</c:v>
                </c:pt>
                <c:pt idx="733">
                  <c:v>-0.38049940546967898</c:v>
                </c:pt>
                <c:pt idx="734">
                  <c:v>-0.38049940546967898</c:v>
                </c:pt>
                <c:pt idx="735">
                  <c:v>-0.38049940546967898</c:v>
                </c:pt>
                <c:pt idx="736">
                  <c:v>-0.38049940546967898</c:v>
                </c:pt>
                <c:pt idx="737">
                  <c:v>-0.38049940546967898</c:v>
                </c:pt>
                <c:pt idx="738">
                  <c:v>-0.38049940546967898</c:v>
                </c:pt>
                <c:pt idx="739">
                  <c:v>-0.38049940546967898</c:v>
                </c:pt>
                <c:pt idx="740">
                  <c:v>-0.38049940546967898</c:v>
                </c:pt>
                <c:pt idx="741">
                  <c:v>-0.38049940546967898</c:v>
                </c:pt>
                <c:pt idx="742">
                  <c:v>-0.38049940546967898</c:v>
                </c:pt>
                <c:pt idx="743">
                  <c:v>-0.38049940546967898</c:v>
                </c:pt>
                <c:pt idx="744">
                  <c:v>-0.38049940546967898</c:v>
                </c:pt>
                <c:pt idx="745">
                  <c:v>-0.38049940546967898</c:v>
                </c:pt>
                <c:pt idx="746">
                  <c:v>-0.38049940546967898</c:v>
                </c:pt>
                <c:pt idx="747">
                  <c:v>-0.38049940546967898</c:v>
                </c:pt>
                <c:pt idx="748">
                  <c:v>-0.38049940546967898</c:v>
                </c:pt>
                <c:pt idx="749">
                  <c:v>-0.38049940546967898</c:v>
                </c:pt>
                <c:pt idx="750">
                  <c:v>-0.38049940546967898</c:v>
                </c:pt>
                <c:pt idx="751">
                  <c:v>-0.38049940546967898</c:v>
                </c:pt>
                <c:pt idx="752">
                  <c:v>-0.38049940546967898</c:v>
                </c:pt>
                <c:pt idx="753">
                  <c:v>-0.38049940546967898</c:v>
                </c:pt>
                <c:pt idx="754">
                  <c:v>-0.38049940546967898</c:v>
                </c:pt>
                <c:pt idx="755">
                  <c:v>-0.38049940546967898</c:v>
                </c:pt>
                <c:pt idx="756">
                  <c:v>-0.38049940546967898</c:v>
                </c:pt>
                <c:pt idx="757">
                  <c:v>-0.38049940546967898</c:v>
                </c:pt>
                <c:pt idx="758">
                  <c:v>-0.38049940546967898</c:v>
                </c:pt>
                <c:pt idx="759">
                  <c:v>-0.38049940546967898</c:v>
                </c:pt>
                <c:pt idx="760">
                  <c:v>-0.38049940546967898</c:v>
                </c:pt>
                <c:pt idx="761">
                  <c:v>-0.38049940546967898</c:v>
                </c:pt>
                <c:pt idx="762">
                  <c:v>-0.38049940546967898</c:v>
                </c:pt>
                <c:pt idx="763">
                  <c:v>-0.38049940546967898</c:v>
                </c:pt>
                <c:pt idx="764">
                  <c:v>-0.38049940546967898</c:v>
                </c:pt>
                <c:pt idx="765">
                  <c:v>-0.38049940546967898</c:v>
                </c:pt>
                <c:pt idx="766">
                  <c:v>-0.38049940546967898</c:v>
                </c:pt>
                <c:pt idx="767">
                  <c:v>-0.38049940546967898</c:v>
                </c:pt>
                <c:pt idx="768">
                  <c:v>-0.38049940546967898</c:v>
                </c:pt>
                <c:pt idx="769">
                  <c:v>-0.38049940546967898</c:v>
                </c:pt>
                <c:pt idx="770">
                  <c:v>-0.38049940546967898</c:v>
                </c:pt>
                <c:pt idx="771">
                  <c:v>-0.38049940546967898</c:v>
                </c:pt>
                <c:pt idx="772">
                  <c:v>-0.38049940546967898</c:v>
                </c:pt>
                <c:pt idx="773">
                  <c:v>-0.38049940546967898</c:v>
                </c:pt>
                <c:pt idx="774">
                  <c:v>-0.38049940546967898</c:v>
                </c:pt>
                <c:pt idx="775">
                  <c:v>-0.38049940546967898</c:v>
                </c:pt>
                <c:pt idx="776">
                  <c:v>-0.38049940546967898</c:v>
                </c:pt>
                <c:pt idx="777">
                  <c:v>-0.38049940546967898</c:v>
                </c:pt>
                <c:pt idx="778">
                  <c:v>-0.38049940546967898</c:v>
                </c:pt>
                <c:pt idx="779">
                  <c:v>-0.38049940546967898</c:v>
                </c:pt>
                <c:pt idx="780">
                  <c:v>-0.38049940546967898</c:v>
                </c:pt>
                <c:pt idx="781">
                  <c:v>-0.38049940546967898</c:v>
                </c:pt>
                <c:pt idx="782">
                  <c:v>-0.38049940546967898</c:v>
                </c:pt>
                <c:pt idx="783">
                  <c:v>-0.38049940546967898</c:v>
                </c:pt>
                <c:pt idx="784">
                  <c:v>-0.38049940546967898</c:v>
                </c:pt>
                <c:pt idx="785">
                  <c:v>-0.38049940546967898</c:v>
                </c:pt>
                <c:pt idx="786">
                  <c:v>-0.38049940546967898</c:v>
                </c:pt>
                <c:pt idx="787">
                  <c:v>-0.38049940546967898</c:v>
                </c:pt>
                <c:pt idx="788">
                  <c:v>-0.38049940546967898</c:v>
                </c:pt>
                <c:pt idx="789">
                  <c:v>-0.38049940546967898</c:v>
                </c:pt>
                <c:pt idx="790">
                  <c:v>-0.38049940546967898</c:v>
                </c:pt>
                <c:pt idx="791">
                  <c:v>-0.38049940546967898</c:v>
                </c:pt>
                <c:pt idx="792">
                  <c:v>-0.38763376932223542</c:v>
                </c:pt>
                <c:pt idx="793">
                  <c:v>-0.38763376932223542</c:v>
                </c:pt>
                <c:pt idx="794">
                  <c:v>-0.38763376932223542</c:v>
                </c:pt>
                <c:pt idx="795">
                  <c:v>-0.38763376932223542</c:v>
                </c:pt>
                <c:pt idx="796">
                  <c:v>-0.38763376932223542</c:v>
                </c:pt>
                <c:pt idx="797">
                  <c:v>-0.38763376932223542</c:v>
                </c:pt>
                <c:pt idx="798">
                  <c:v>-0.38763376932223542</c:v>
                </c:pt>
                <c:pt idx="799">
                  <c:v>-0.38763376932223542</c:v>
                </c:pt>
                <c:pt idx="800">
                  <c:v>-0.38763376932223542</c:v>
                </c:pt>
                <c:pt idx="801">
                  <c:v>-0.38763376932223542</c:v>
                </c:pt>
                <c:pt idx="802">
                  <c:v>-0.38763376932223542</c:v>
                </c:pt>
                <c:pt idx="803">
                  <c:v>-0.38763376932223542</c:v>
                </c:pt>
                <c:pt idx="804">
                  <c:v>-0.38763376932223542</c:v>
                </c:pt>
                <c:pt idx="805">
                  <c:v>-0.38763376932223542</c:v>
                </c:pt>
                <c:pt idx="806">
                  <c:v>-0.38763376932223542</c:v>
                </c:pt>
                <c:pt idx="807">
                  <c:v>-0.38763376932223542</c:v>
                </c:pt>
                <c:pt idx="808">
                  <c:v>-0.38763376932223542</c:v>
                </c:pt>
                <c:pt idx="809">
                  <c:v>-0.38763376932223542</c:v>
                </c:pt>
                <c:pt idx="810">
                  <c:v>-0.38763376932223542</c:v>
                </c:pt>
                <c:pt idx="811">
                  <c:v>-0.38763376932223542</c:v>
                </c:pt>
                <c:pt idx="812">
                  <c:v>-0.38763376932223542</c:v>
                </c:pt>
                <c:pt idx="813">
                  <c:v>-0.38763376932223542</c:v>
                </c:pt>
                <c:pt idx="814">
                  <c:v>-0.38763376932223542</c:v>
                </c:pt>
                <c:pt idx="815">
                  <c:v>-0.38763376932223542</c:v>
                </c:pt>
                <c:pt idx="816">
                  <c:v>-0.38763376932223542</c:v>
                </c:pt>
                <c:pt idx="817">
                  <c:v>-0.38763376932223542</c:v>
                </c:pt>
                <c:pt idx="818">
                  <c:v>-0.38763376932223542</c:v>
                </c:pt>
                <c:pt idx="819">
                  <c:v>-0.38763376932223542</c:v>
                </c:pt>
                <c:pt idx="820">
                  <c:v>-0.38763376932223542</c:v>
                </c:pt>
                <c:pt idx="821">
                  <c:v>-0.38763376932223542</c:v>
                </c:pt>
                <c:pt idx="822">
                  <c:v>-0.38763376932223542</c:v>
                </c:pt>
                <c:pt idx="823">
                  <c:v>-0.38763376932223542</c:v>
                </c:pt>
                <c:pt idx="824">
                  <c:v>-0.38763376932223542</c:v>
                </c:pt>
                <c:pt idx="825">
                  <c:v>-0.38763376932223542</c:v>
                </c:pt>
                <c:pt idx="826">
                  <c:v>-0.38763376932223542</c:v>
                </c:pt>
                <c:pt idx="827">
                  <c:v>-0.38763376932223542</c:v>
                </c:pt>
                <c:pt idx="828">
                  <c:v>-0.38763376932223542</c:v>
                </c:pt>
                <c:pt idx="829">
                  <c:v>-0.38763376932223542</c:v>
                </c:pt>
                <c:pt idx="830">
                  <c:v>-0.38763376932223542</c:v>
                </c:pt>
                <c:pt idx="831">
                  <c:v>-0.38763376932223542</c:v>
                </c:pt>
                <c:pt idx="832">
                  <c:v>-0.38763376932223542</c:v>
                </c:pt>
                <c:pt idx="833">
                  <c:v>-0.38763376932223542</c:v>
                </c:pt>
                <c:pt idx="834">
                  <c:v>-0.38763376932223542</c:v>
                </c:pt>
                <c:pt idx="835">
                  <c:v>-0.38763376932223542</c:v>
                </c:pt>
                <c:pt idx="836">
                  <c:v>-0.38763376932223542</c:v>
                </c:pt>
                <c:pt idx="837">
                  <c:v>-0.38763376932223542</c:v>
                </c:pt>
                <c:pt idx="838">
                  <c:v>-0.38763376932223542</c:v>
                </c:pt>
                <c:pt idx="839">
                  <c:v>-0.38763376932223542</c:v>
                </c:pt>
                <c:pt idx="840">
                  <c:v>-0.38763376932223542</c:v>
                </c:pt>
                <c:pt idx="841">
                  <c:v>-0.38763376932223542</c:v>
                </c:pt>
                <c:pt idx="842">
                  <c:v>-0.38763376932223542</c:v>
                </c:pt>
                <c:pt idx="843">
                  <c:v>-0.38763376932223542</c:v>
                </c:pt>
                <c:pt idx="844">
                  <c:v>-0.38763376932223542</c:v>
                </c:pt>
                <c:pt idx="845">
                  <c:v>-0.38763376932223542</c:v>
                </c:pt>
                <c:pt idx="846">
                  <c:v>-0.38763376932223542</c:v>
                </c:pt>
                <c:pt idx="847">
                  <c:v>-0.38763376932223542</c:v>
                </c:pt>
                <c:pt idx="848">
                  <c:v>-0.38763376932223542</c:v>
                </c:pt>
                <c:pt idx="849">
                  <c:v>-0.38763376932223542</c:v>
                </c:pt>
                <c:pt idx="850">
                  <c:v>-0.38763376932223542</c:v>
                </c:pt>
                <c:pt idx="851">
                  <c:v>-0.38763376932223542</c:v>
                </c:pt>
                <c:pt idx="852">
                  <c:v>-0.38763376932223542</c:v>
                </c:pt>
                <c:pt idx="853">
                  <c:v>-0.38763376932223542</c:v>
                </c:pt>
                <c:pt idx="854">
                  <c:v>-0.38763376932223542</c:v>
                </c:pt>
                <c:pt idx="855">
                  <c:v>-0.38763376932223542</c:v>
                </c:pt>
                <c:pt idx="856">
                  <c:v>-0.37336504161712253</c:v>
                </c:pt>
                <c:pt idx="857">
                  <c:v>-0.37336504161712253</c:v>
                </c:pt>
                <c:pt idx="858">
                  <c:v>-0.37336504161712253</c:v>
                </c:pt>
                <c:pt idx="859">
                  <c:v>-0.37336504161712253</c:v>
                </c:pt>
                <c:pt idx="860">
                  <c:v>-0.37336504161712253</c:v>
                </c:pt>
                <c:pt idx="861">
                  <c:v>-0.37336504161712253</c:v>
                </c:pt>
                <c:pt idx="862">
                  <c:v>-0.37336504161712253</c:v>
                </c:pt>
                <c:pt idx="863">
                  <c:v>-0.37336504161712253</c:v>
                </c:pt>
                <c:pt idx="864">
                  <c:v>-0.37336504161712253</c:v>
                </c:pt>
                <c:pt idx="865">
                  <c:v>-0.37336504161712253</c:v>
                </c:pt>
                <c:pt idx="866">
                  <c:v>-0.37336504161712253</c:v>
                </c:pt>
                <c:pt idx="867">
                  <c:v>-0.37336504161712253</c:v>
                </c:pt>
                <c:pt idx="868">
                  <c:v>-0.37336504161712253</c:v>
                </c:pt>
                <c:pt idx="869">
                  <c:v>-0.37336504161712253</c:v>
                </c:pt>
                <c:pt idx="870">
                  <c:v>-0.37336504161712253</c:v>
                </c:pt>
                <c:pt idx="871">
                  <c:v>-0.37336504161712253</c:v>
                </c:pt>
                <c:pt idx="872">
                  <c:v>-0.37336504161712253</c:v>
                </c:pt>
                <c:pt idx="873">
                  <c:v>-0.37336504161712253</c:v>
                </c:pt>
                <c:pt idx="874">
                  <c:v>-0.37336504161712253</c:v>
                </c:pt>
                <c:pt idx="875">
                  <c:v>-0.37336504161712253</c:v>
                </c:pt>
                <c:pt idx="876">
                  <c:v>-0.37336504161712253</c:v>
                </c:pt>
                <c:pt idx="877">
                  <c:v>-0.37336504161712253</c:v>
                </c:pt>
                <c:pt idx="878">
                  <c:v>-0.37336504161712253</c:v>
                </c:pt>
                <c:pt idx="879">
                  <c:v>-0.37336504161712253</c:v>
                </c:pt>
                <c:pt idx="880">
                  <c:v>-0.37336504161712253</c:v>
                </c:pt>
                <c:pt idx="881">
                  <c:v>-0.37336504161712253</c:v>
                </c:pt>
                <c:pt idx="882">
                  <c:v>-0.37336504161712253</c:v>
                </c:pt>
                <c:pt idx="883">
                  <c:v>-0.37336504161712253</c:v>
                </c:pt>
                <c:pt idx="884">
                  <c:v>-0.37336504161712253</c:v>
                </c:pt>
                <c:pt idx="885">
                  <c:v>-0.37336504161712253</c:v>
                </c:pt>
                <c:pt idx="886">
                  <c:v>-0.37336504161712253</c:v>
                </c:pt>
                <c:pt idx="887">
                  <c:v>-0.37336504161712253</c:v>
                </c:pt>
                <c:pt idx="888">
                  <c:v>-0.37336504161712253</c:v>
                </c:pt>
                <c:pt idx="889">
                  <c:v>-0.37336504161712253</c:v>
                </c:pt>
                <c:pt idx="890">
                  <c:v>-0.37336504161712253</c:v>
                </c:pt>
                <c:pt idx="891">
                  <c:v>-0.37336504161712253</c:v>
                </c:pt>
                <c:pt idx="892">
                  <c:v>-0.37336504161712253</c:v>
                </c:pt>
                <c:pt idx="893">
                  <c:v>-0.37336504161712253</c:v>
                </c:pt>
                <c:pt idx="894">
                  <c:v>-0.37336504161712253</c:v>
                </c:pt>
                <c:pt idx="895">
                  <c:v>-0.37336504161712253</c:v>
                </c:pt>
                <c:pt idx="896">
                  <c:v>-0.37336504161712253</c:v>
                </c:pt>
                <c:pt idx="897">
                  <c:v>-0.37336504161712253</c:v>
                </c:pt>
                <c:pt idx="898">
                  <c:v>-0.37336504161712253</c:v>
                </c:pt>
                <c:pt idx="899">
                  <c:v>-0.37336504161712253</c:v>
                </c:pt>
                <c:pt idx="900">
                  <c:v>-0.37336504161712253</c:v>
                </c:pt>
                <c:pt idx="901">
                  <c:v>-0.37336504161712253</c:v>
                </c:pt>
                <c:pt idx="902">
                  <c:v>-0.37336504161712253</c:v>
                </c:pt>
                <c:pt idx="903">
                  <c:v>-0.37336504161712253</c:v>
                </c:pt>
                <c:pt idx="904">
                  <c:v>-0.37336504161712253</c:v>
                </c:pt>
                <c:pt idx="905">
                  <c:v>-0.37336504161712253</c:v>
                </c:pt>
                <c:pt idx="906">
                  <c:v>-0.37336504161712253</c:v>
                </c:pt>
                <c:pt idx="907">
                  <c:v>-0.37336504161712253</c:v>
                </c:pt>
                <c:pt idx="908">
                  <c:v>-0.37336504161712253</c:v>
                </c:pt>
                <c:pt idx="909">
                  <c:v>-0.37336504161712253</c:v>
                </c:pt>
                <c:pt idx="910">
                  <c:v>-0.37336504161712253</c:v>
                </c:pt>
                <c:pt idx="911">
                  <c:v>-0.37336504161712253</c:v>
                </c:pt>
                <c:pt idx="912">
                  <c:v>-0.37336504161712253</c:v>
                </c:pt>
                <c:pt idx="913">
                  <c:v>-0.37336504161712253</c:v>
                </c:pt>
                <c:pt idx="914">
                  <c:v>-0.37336504161712253</c:v>
                </c:pt>
                <c:pt idx="915">
                  <c:v>-0.37336504161712253</c:v>
                </c:pt>
                <c:pt idx="916">
                  <c:v>-0.37336504161712253</c:v>
                </c:pt>
                <c:pt idx="917">
                  <c:v>-0.37336504161712253</c:v>
                </c:pt>
                <c:pt idx="918">
                  <c:v>-0.37336504161712253</c:v>
                </c:pt>
                <c:pt idx="919">
                  <c:v>-0.37336504161712253</c:v>
                </c:pt>
                <c:pt idx="920">
                  <c:v>-0.37336504161712253</c:v>
                </c:pt>
                <c:pt idx="921">
                  <c:v>-0.37336504161712253</c:v>
                </c:pt>
                <c:pt idx="922">
                  <c:v>-0.40309155766944121</c:v>
                </c:pt>
                <c:pt idx="923">
                  <c:v>-0.40309155766944121</c:v>
                </c:pt>
                <c:pt idx="924">
                  <c:v>-0.40309155766944121</c:v>
                </c:pt>
                <c:pt idx="925">
                  <c:v>-0.40309155766944121</c:v>
                </c:pt>
                <c:pt idx="926">
                  <c:v>-0.40309155766944121</c:v>
                </c:pt>
                <c:pt idx="927">
                  <c:v>-0.40309155766944121</c:v>
                </c:pt>
                <c:pt idx="928">
                  <c:v>-0.40309155766944121</c:v>
                </c:pt>
                <c:pt idx="929">
                  <c:v>-0.40309155766944121</c:v>
                </c:pt>
                <c:pt idx="930">
                  <c:v>-0.40309155766944121</c:v>
                </c:pt>
                <c:pt idx="931">
                  <c:v>-0.40309155766944121</c:v>
                </c:pt>
                <c:pt idx="932">
                  <c:v>-0.40309155766944121</c:v>
                </c:pt>
                <c:pt idx="933">
                  <c:v>-0.40309155766944121</c:v>
                </c:pt>
                <c:pt idx="934">
                  <c:v>-0.40309155766944121</c:v>
                </c:pt>
                <c:pt idx="935">
                  <c:v>-0.40309155766944121</c:v>
                </c:pt>
                <c:pt idx="936">
                  <c:v>-0.40309155766944121</c:v>
                </c:pt>
                <c:pt idx="937">
                  <c:v>-0.40309155766944121</c:v>
                </c:pt>
                <c:pt idx="938">
                  <c:v>-0.40309155766944121</c:v>
                </c:pt>
                <c:pt idx="939">
                  <c:v>-0.40309155766944121</c:v>
                </c:pt>
                <c:pt idx="940">
                  <c:v>-0.40309155766944121</c:v>
                </c:pt>
                <c:pt idx="941">
                  <c:v>-0.40309155766944121</c:v>
                </c:pt>
                <c:pt idx="942">
                  <c:v>-0.40309155766944121</c:v>
                </c:pt>
                <c:pt idx="943">
                  <c:v>-0.40309155766944121</c:v>
                </c:pt>
                <c:pt idx="944">
                  <c:v>-0.40309155766944121</c:v>
                </c:pt>
                <c:pt idx="945">
                  <c:v>-0.40309155766944121</c:v>
                </c:pt>
                <c:pt idx="946">
                  <c:v>-0.40309155766944121</c:v>
                </c:pt>
                <c:pt idx="947">
                  <c:v>-0.40309155766944121</c:v>
                </c:pt>
                <c:pt idx="948">
                  <c:v>-0.40309155766944121</c:v>
                </c:pt>
                <c:pt idx="949">
                  <c:v>-0.40309155766944121</c:v>
                </c:pt>
                <c:pt idx="950">
                  <c:v>-0.40309155766944121</c:v>
                </c:pt>
                <c:pt idx="951">
                  <c:v>-0.40309155766944121</c:v>
                </c:pt>
                <c:pt idx="952">
                  <c:v>-0.40309155766944121</c:v>
                </c:pt>
                <c:pt idx="953">
                  <c:v>-0.40309155766944121</c:v>
                </c:pt>
                <c:pt idx="954">
                  <c:v>-0.40309155766944121</c:v>
                </c:pt>
                <c:pt idx="955">
                  <c:v>-0.40309155766944121</c:v>
                </c:pt>
                <c:pt idx="956">
                  <c:v>-0.40309155766944121</c:v>
                </c:pt>
                <c:pt idx="957">
                  <c:v>-0.40309155766944121</c:v>
                </c:pt>
                <c:pt idx="958">
                  <c:v>-0.40309155766944121</c:v>
                </c:pt>
                <c:pt idx="959">
                  <c:v>-0.40309155766944121</c:v>
                </c:pt>
                <c:pt idx="960">
                  <c:v>-0.40309155766944121</c:v>
                </c:pt>
                <c:pt idx="961">
                  <c:v>-0.40309155766944121</c:v>
                </c:pt>
                <c:pt idx="962">
                  <c:v>-0.40309155766944121</c:v>
                </c:pt>
                <c:pt idx="963">
                  <c:v>-0.40309155766944121</c:v>
                </c:pt>
                <c:pt idx="964">
                  <c:v>-0.40309155766944121</c:v>
                </c:pt>
                <c:pt idx="965">
                  <c:v>-0.40309155766944121</c:v>
                </c:pt>
                <c:pt idx="966">
                  <c:v>-0.40309155766944121</c:v>
                </c:pt>
                <c:pt idx="967">
                  <c:v>-0.40309155766944121</c:v>
                </c:pt>
                <c:pt idx="968">
                  <c:v>-0.40309155766944121</c:v>
                </c:pt>
                <c:pt idx="969">
                  <c:v>-0.40309155766944121</c:v>
                </c:pt>
                <c:pt idx="970">
                  <c:v>-0.40309155766944121</c:v>
                </c:pt>
                <c:pt idx="971">
                  <c:v>-0.40309155766944121</c:v>
                </c:pt>
                <c:pt idx="972">
                  <c:v>-0.40309155766944121</c:v>
                </c:pt>
                <c:pt idx="973">
                  <c:v>-0.40309155766944121</c:v>
                </c:pt>
                <c:pt idx="974">
                  <c:v>-0.40309155766944121</c:v>
                </c:pt>
                <c:pt idx="975">
                  <c:v>-0.40309155766944121</c:v>
                </c:pt>
                <c:pt idx="976">
                  <c:v>-0.40309155766944121</c:v>
                </c:pt>
                <c:pt idx="977">
                  <c:v>-0.40309155766944121</c:v>
                </c:pt>
                <c:pt idx="978">
                  <c:v>-0.40309155766944121</c:v>
                </c:pt>
                <c:pt idx="979">
                  <c:v>-0.40309155766944121</c:v>
                </c:pt>
                <c:pt idx="980">
                  <c:v>-0.40309155766944121</c:v>
                </c:pt>
                <c:pt idx="981">
                  <c:v>-0.40309155766944121</c:v>
                </c:pt>
                <c:pt idx="982">
                  <c:v>-0.40309155766944121</c:v>
                </c:pt>
                <c:pt idx="983">
                  <c:v>-0.40309155766944121</c:v>
                </c:pt>
                <c:pt idx="984">
                  <c:v>-0.40309155766944121</c:v>
                </c:pt>
                <c:pt idx="985">
                  <c:v>-0.40309155766944121</c:v>
                </c:pt>
                <c:pt idx="986">
                  <c:v>-0.40309155766944121</c:v>
                </c:pt>
                <c:pt idx="987">
                  <c:v>-0.40309155766944121</c:v>
                </c:pt>
                <c:pt idx="988">
                  <c:v>-0.43935790725326995</c:v>
                </c:pt>
                <c:pt idx="989">
                  <c:v>-0.43935790725326995</c:v>
                </c:pt>
                <c:pt idx="990">
                  <c:v>-0.43935790725326995</c:v>
                </c:pt>
                <c:pt idx="991">
                  <c:v>-0.43935790725326995</c:v>
                </c:pt>
                <c:pt idx="992">
                  <c:v>-0.43935790725326995</c:v>
                </c:pt>
                <c:pt idx="993">
                  <c:v>-0.43935790725326995</c:v>
                </c:pt>
                <c:pt idx="994">
                  <c:v>-0.43935790725326995</c:v>
                </c:pt>
                <c:pt idx="995">
                  <c:v>-0.43935790725326995</c:v>
                </c:pt>
                <c:pt idx="996">
                  <c:v>-0.43935790725326995</c:v>
                </c:pt>
                <c:pt idx="997">
                  <c:v>-0.43935790725326995</c:v>
                </c:pt>
                <c:pt idx="998">
                  <c:v>-0.43935790725326995</c:v>
                </c:pt>
                <c:pt idx="999">
                  <c:v>-0.43935790725326995</c:v>
                </c:pt>
                <c:pt idx="1000">
                  <c:v>-0.43935790725326995</c:v>
                </c:pt>
                <c:pt idx="1001">
                  <c:v>-0.43935790725326995</c:v>
                </c:pt>
                <c:pt idx="1002">
                  <c:v>-0.43935790725326995</c:v>
                </c:pt>
                <c:pt idx="1003">
                  <c:v>-0.43935790725326995</c:v>
                </c:pt>
                <c:pt idx="1004">
                  <c:v>-0.43935790725326995</c:v>
                </c:pt>
                <c:pt idx="1005">
                  <c:v>-0.43935790725326995</c:v>
                </c:pt>
                <c:pt idx="1006">
                  <c:v>-0.43935790725326995</c:v>
                </c:pt>
                <c:pt idx="1007">
                  <c:v>-0.43935790725326995</c:v>
                </c:pt>
                <c:pt idx="1008">
                  <c:v>-0.43935790725326995</c:v>
                </c:pt>
                <c:pt idx="1009">
                  <c:v>-0.43935790725326995</c:v>
                </c:pt>
                <c:pt idx="1010">
                  <c:v>-0.43935790725326995</c:v>
                </c:pt>
                <c:pt idx="1011">
                  <c:v>-0.43935790725326995</c:v>
                </c:pt>
                <c:pt idx="1012">
                  <c:v>-0.43935790725326995</c:v>
                </c:pt>
                <c:pt idx="1013">
                  <c:v>-0.43935790725326995</c:v>
                </c:pt>
                <c:pt idx="1014">
                  <c:v>-0.43935790725326995</c:v>
                </c:pt>
                <c:pt idx="1015">
                  <c:v>-0.43935790725326995</c:v>
                </c:pt>
                <c:pt idx="1016">
                  <c:v>-0.43935790725326995</c:v>
                </c:pt>
                <c:pt idx="1017">
                  <c:v>-0.43935790725326995</c:v>
                </c:pt>
                <c:pt idx="1018">
                  <c:v>-0.43935790725326995</c:v>
                </c:pt>
                <c:pt idx="1019">
                  <c:v>-0.43935790725326995</c:v>
                </c:pt>
                <c:pt idx="1020">
                  <c:v>-0.43935790725326995</c:v>
                </c:pt>
                <c:pt idx="1021">
                  <c:v>-0.43935790725326995</c:v>
                </c:pt>
                <c:pt idx="1022">
                  <c:v>-0.43935790725326995</c:v>
                </c:pt>
                <c:pt idx="1023">
                  <c:v>-0.43935790725326995</c:v>
                </c:pt>
                <c:pt idx="1024">
                  <c:v>-0.43935790725326995</c:v>
                </c:pt>
                <c:pt idx="1025">
                  <c:v>-0.43935790725326995</c:v>
                </c:pt>
                <c:pt idx="1026">
                  <c:v>-0.43935790725326995</c:v>
                </c:pt>
                <c:pt idx="1027">
                  <c:v>-0.43935790725326995</c:v>
                </c:pt>
                <c:pt idx="1028">
                  <c:v>-0.43935790725326995</c:v>
                </c:pt>
                <c:pt idx="1029">
                  <c:v>-0.43935790725326995</c:v>
                </c:pt>
                <c:pt idx="1030">
                  <c:v>-0.43935790725326995</c:v>
                </c:pt>
                <c:pt idx="1031">
                  <c:v>-0.43935790725326995</c:v>
                </c:pt>
                <c:pt idx="1032">
                  <c:v>-0.43935790725326995</c:v>
                </c:pt>
                <c:pt idx="1033">
                  <c:v>-0.43935790725326995</c:v>
                </c:pt>
                <c:pt idx="1034">
                  <c:v>-0.43935790725326995</c:v>
                </c:pt>
                <c:pt idx="1035">
                  <c:v>-0.43935790725326995</c:v>
                </c:pt>
                <c:pt idx="1036">
                  <c:v>-0.43935790725326995</c:v>
                </c:pt>
                <c:pt idx="1037">
                  <c:v>-0.43935790725326995</c:v>
                </c:pt>
                <c:pt idx="1038">
                  <c:v>-0.43935790725326995</c:v>
                </c:pt>
                <c:pt idx="1039">
                  <c:v>-0.43935790725326995</c:v>
                </c:pt>
                <c:pt idx="1040">
                  <c:v>-0.43935790725326995</c:v>
                </c:pt>
                <c:pt idx="1041">
                  <c:v>-0.43935790725326995</c:v>
                </c:pt>
                <c:pt idx="1042">
                  <c:v>-0.43935790725326995</c:v>
                </c:pt>
                <c:pt idx="1043">
                  <c:v>-0.43935790725326995</c:v>
                </c:pt>
                <c:pt idx="1044">
                  <c:v>-0.43935790725326995</c:v>
                </c:pt>
                <c:pt idx="1045">
                  <c:v>-0.43935790725326995</c:v>
                </c:pt>
                <c:pt idx="1046">
                  <c:v>-0.43935790725326995</c:v>
                </c:pt>
                <c:pt idx="1047">
                  <c:v>-0.43935790725326995</c:v>
                </c:pt>
                <c:pt idx="1048">
                  <c:v>-0.43935790725326995</c:v>
                </c:pt>
                <c:pt idx="1049">
                  <c:v>-0.43935790725326995</c:v>
                </c:pt>
                <c:pt idx="1050">
                  <c:v>-0.43935790725326995</c:v>
                </c:pt>
                <c:pt idx="1051">
                  <c:v>-0.43935790725326995</c:v>
                </c:pt>
                <c:pt idx="1052">
                  <c:v>-0.43935790725326995</c:v>
                </c:pt>
                <c:pt idx="1053">
                  <c:v>-0.46611177170035673</c:v>
                </c:pt>
                <c:pt idx="1054">
                  <c:v>-0.46611177170035673</c:v>
                </c:pt>
                <c:pt idx="1055">
                  <c:v>-0.46611177170035673</c:v>
                </c:pt>
                <c:pt idx="1056">
                  <c:v>-0.46611177170035673</c:v>
                </c:pt>
                <c:pt idx="1057">
                  <c:v>-0.46611177170035673</c:v>
                </c:pt>
                <c:pt idx="1058">
                  <c:v>-0.46611177170035673</c:v>
                </c:pt>
                <c:pt idx="1059">
                  <c:v>-0.46611177170035673</c:v>
                </c:pt>
                <c:pt idx="1060">
                  <c:v>-0.46611177170035673</c:v>
                </c:pt>
                <c:pt idx="1061">
                  <c:v>-0.46611177170035673</c:v>
                </c:pt>
                <c:pt idx="1062">
                  <c:v>-0.46611177170035673</c:v>
                </c:pt>
                <c:pt idx="1063">
                  <c:v>-0.46611177170035673</c:v>
                </c:pt>
                <c:pt idx="1064">
                  <c:v>-0.46611177170035673</c:v>
                </c:pt>
                <c:pt idx="1065">
                  <c:v>-0.46611177170035673</c:v>
                </c:pt>
                <c:pt idx="1066">
                  <c:v>-0.46611177170035673</c:v>
                </c:pt>
                <c:pt idx="1067">
                  <c:v>-0.46611177170035673</c:v>
                </c:pt>
                <c:pt idx="1068">
                  <c:v>-0.46611177170035673</c:v>
                </c:pt>
                <c:pt idx="1069">
                  <c:v>-0.46611177170035673</c:v>
                </c:pt>
                <c:pt idx="1070">
                  <c:v>-0.46611177170035673</c:v>
                </c:pt>
                <c:pt idx="1071">
                  <c:v>-0.46611177170035673</c:v>
                </c:pt>
                <c:pt idx="1072">
                  <c:v>-0.46611177170035673</c:v>
                </c:pt>
                <c:pt idx="1073">
                  <c:v>-0.46611177170035673</c:v>
                </c:pt>
                <c:pt idx="1074">
                  <c:v>-0.46611177170035673</c:v>
                </c:pt>
                <c:pt idx="1075">
                  <c:v>-0.46611177170035673</c:v>
                </c:pt>
                <c:pt idx="1076">
                  <c:v>-0.46611177170035673</c:v>
                </c:pt>
                <c:pt idx="1077">
                  <c:v>-0.46611177170035673</c:v>
                </c:pt>
                <c:pt idx="1078">
                  <c:v>-0.46611177170035673</c:v>
                </c:pt>
                <c:pt idx="1079">
                  <c:v>-0.46611177170035673</c:v>
                </c:pt>
                <c:pt idx="1080">
                  <c:v>-0.46611177170035673</c:v>
                </c:pt>
                <c:pt idx="1081">
                  <c:v>-0.46611177170035673</c:v>
                </c:pt>
                <c:pt idx="1082">
                  <c:v>-0.46611177170035673</c:v>
                </c:pt>
                <c:pt idx="1083">
                  <c:v>-0.46611177170035673</c:v>
                </c:pt>
                <c:pt idx="1084">
                  <c:v>-0.46611177170035673</c:v>
                </c:pt>
                <c:pt idx="1085">
                  <c:v>-0.46611177170035673</c:v>
                </c:pt>
                <c:pt idx="1086">
                  <c:v>-0.46611177170035673</c:v>
                </c:pt>
                <c:pt idx="1087">
                  <c:v>-0.46611177170035673</c:v>
                </c:pt>
                <c:pt idx="1088">
                  <c:v>-0.46611177170035673</c:v>
                </c:pt>
                <c:pt idx="1089">
                  <c:v>-0.46611177170035673</c:v>
                </c:pt>
                <c:pt idx="1090">
                  <c:v>-0.46611177170035673</c:v>
                </c:pt>
                <c:pt idx="1091">
                  <c:v>-0.46611177170035673</c:v>
                </c:pt>
                <c:pt idx="1092">
                  <c:v>-0.46611177170035673</c:v>
                </c:pt>
                <c:pt idx="1093">
                  <c:v>-0.46611177170035673</c:v>
                </c:pt>
                <c:pt idx="1094">
                  <c:v>-0.46611177170035673</c:v>
                </c:pt>
                <c:pt idx="1095">
                  <c:v>-0.46611177170035673</c:v>
                </c:pt>
                <c:pt idx="1096">
                  <c:v>-0.46611177170035673</c:v>
                </c:pt>
                <c:pt idx="1097">
                  <c:v>-0.46611177170035673</c:v>
                </c:pt>
                <c:pt idx="1098">
                  <c:v>-0.46611177170035673</c:v>
                </c:pt>
                <c:pt idx="1099">
                  <c:v>-0.46611177170035673</c:v>
                </c:pt>
                <c:pt idx="1100">
                  <c:v>-0.46611177170035673</c:v>
                </c:pt>
                <c:pt idx="1101">
                  <c:v>-0.46611177170035673</c:v>
                </c:pt>
                <c:pt idx="1102">
                  <c:v>-0.46611177170035673</c:v>
                </c:pt>
                <c:pt idx="1103">
                  <c:v>-0.46611177170035673</c:v>
                </c:pt>
                <c:pt idx="1104">
                  <c:v>-0.46611177170035673</c:v>
                </c:pt>
                <c:pt idx="1105">
                  <c:v>-0.46611177170035673</c:v>
                </c:pt>
                <c:pt idx="1106">
                  <c:v>-0.46611177170035673</c:v>
                </c:pt>
                <c:pt idx="1107">
                  <c:v>-0.46611177170035673</c:v>
                </c:pt>
                <c:pt idx="1108">
                  <c:v>-0.46611177170035673</c:v>
                </c:pt>
                <c:pt idx="1109">
                  <c:v>-0.46611177170035673</c:v>
                </c:pt>
                <c:pt idx="1110">
                  <c:v>-0.46611177170035673</c:v>
                </c:pt>
                <c:pt idx="1111">
                  <c:v>-0.46611177170035673</c:v>
                </c:pt>
                <c:pt idx="1112">
                  <c:v>-0.46611177170035673</c:v>
                </c:pt>
                <c:pt idx="1113">
                  <c:v>-0.46611177170035673</c:v>
                </c:pt>
                <c:pt idx="1114">
                  <c:v>-0.46611177170035673</c:v>
                </c:pt>
                <c:pt idx="1115">
                  <c:v>-0.46611177170035673</c:v>
                </c:pt>
                <c:pt idx="1116">
                  <c:v>-0.46611177170035673</c:v>
                </c:pt>
                <c:pt idx="1117">
                  <c:v>-0.11712247324613559</c:v>
                </c:pt>
                <c:pt idx="1118">
                  <c:v>-0.11712247324613559</c:v>
                </c:pt>
                <c:pt idx="1119">
                  <c:v>-0.11712247324613559</c:v>
                </c:pt>
                <c:pt idx="1120">
                  <c:v>-0.11712247324613559</c:v>
                </c:pt>
                <c:pt idx="1121">
                  <c:v>-0.11712247324613559</c:v>
                </c:pt>
                <c:pt idx="1122">
                  <c:v>-0.11712247324613559</c:v>
                </c:pt>
                <c:pt idx="1123">
                  <c:v>-0.11712247324613559</c:v>
                </c:pt>
                <c:pt idx="1124">
                  <c:v>-0.11712247324613559</c:v>
                </c:pt>
                <c:pt idx="1125">
                  <c:v>-0.11712247324613559</c:v>
                </c:pt>
                <c:pt idx="1126">
                  <c:v>-0.11712247324613559</c:v>
                </c:pt>
                <c:pt idx="1127">
                  <c:v>-0.11712247324613559</c:v>
                </c:pt>
                <c:pt idx="1128">
                  <c:v>-0.11712247324613559</c:v>
                </c:pt>
                <c:pt idx="1129">
                  <c:v>-0.11712247324613559</c:v>
                </c:pt>
                <c:pt idx="1130">
                  <c:v>-0.11712247324613559</c:v>
                </c:pt>
                <c:pt idx="1131">
                  <c:v>-0.11712247324613559</c:v>
                </c:pt>
                <c:pt idx="1132">
                  <c:v>-0.11712247324613559</c:v>
                </c:pt>
                <c:pt idx="1133">
                  <c:v>-0.11712247324613559</c:v>
                </c:pt>
                <c:pt idx="1134">
                  <c:v>-0.11712247324613559</c:v>
                </c:pt>
                <c:pt idx="1135">
                  <c:v>-0.11712247324613559</c:v>
                </c:pt>
                <c:pt idx="1136">
                  <c:v>-0.11712247324613559</c:v>
                </c:pt>
                <c:pt idx="1137">
                  <c:v>-0.11712247324613559</c:v>
                </c:pt>
                <c:pt idx="1138">
                  <c:v>-0.11712247324613559</c:v>
                </c:pt>
                <c:pt idx="1139">
                  <c:v>-0.11712247324613559</c:v>
                </c:pt>
                <c:pt idx="1140">
                  <c:v>-0.11712247324613559</c:v>
                </c:pt>
                <c:pt idx="1141">
                  <c:v>-0.11712247324613559</c:v>
                </c:pt>
                <c:pt idx="1142">
                  <c:v>-0.11712247324613559</c:v>
                </c:pt>
                <c:pt idx="1143">
                  <c:v>-0.11712247324613559</c:v>
                </c:pt>
                <c:pt idx="1144">
                  <c:v>-0.11712247324613559</c:v>
                </c:pt>
                <c:pt idx="1145">
                  <c:v>-0.11712247324613559</c:v>
                </c:pt>
                <c:pt idx="1146">
                  <c:v>-0.11712247324613559</c:v>
                </c:pt>
                <c:pt idx="1147">
                  <c:v>-0.11712247324613559</c:v>
                </c:pt>
                <c:pt idx="1148">
                  <c:v>-0.11712247324613559</c:v>
                </c:pt>
                <c:pt idx="1149">
                  <c:v>-0.11712247324613559</c:v>
                </c:pt>
                <c:pt idx="1150">
                  <c:v>-0.11712247324613559</c:v>
                </c:pt>
                <c:pt idx="1151">
                  <c:v>-0.11712247324613559</c:v>
                </c:pt>
                <c:pt idx="1152">
                  <c:v>-0.11712247324613559</c:v>
                </c:pt>
                <c:pt idx="1153">
                  <c:v>-0.11712247324613559</c:v>
                </c:pt>
                <c:pt idx="1154">
                  <c:v>-0.11712247324613559</c:v>
                </c:pt>
                <c:pt idx="1155">
                  <c:v>-0.11712247324613559</c:v>
                </c:pt>
                <c:pt idx="1156">
                  <c:v>-0.11712247324613559</c:v>
                </c:pt>
                <c:pt idx="1157">
                  <c:v>-0.11712247324613559</c:v>
                </c:pt>
                <c:pt idx="1158">
                  <c:v>-0.11712247324613559</c:v>
                </c:pt>
                <c:pt idx="1159">
                  <c:v>-0.11712247324613559</c:v>
                </c:pt>
                <c:pt idx="1160">
                  <c:v>-0.11712247324613559</c:v>
                </c:pt>
                <c:pt idx="1161">
                  <c:v>-0.11712247324613559</c:v>
                </c:pt>
                <c:pt idx="1162">
                  <c:v>-0.11712247324613559</c:v>
                </c:pt>
                <c:pt idx="1163">
                  <c:v>-0.11712247324613559</c:v>
                </c:pt>
                <c:pt idx="1164">
                  <c:v>-0.11712247324613559</c:v>
                </c:pt>
                <c:pt idx="1165">
                  <c:v>-0.11712247324613559</c:v>
                </c:pt>
                <c:pt idx="1166">
                  <c:v>-0.11712247324613559</c:v>
                </c:pt>
                <c:pt idx="1167">
                  <c:v>-0.11712247324613559</c:v>
                </c:pt>
                <c:pt idx="1168">
                  <c:v>-0.11712247324613559</c:v>
                </c:pt>
                <c:pt idx="1169">
                  <c:v>-0.11712247324613559</c:v>
                </c:pt>
                <c:pt idx="1170">
                  <c:v>-0.11712247324613559</c:v>
                </c:pt>
                <c:pt idx="1171">
                  <c:v>-0.11712247324613559</c:v>
                </c:pt>
                <c:pt idx="1172">
                  <c:v>-0.11712247324613559</c:v>
                </c:pt>
                <c:pt idx="1173">
                  <c:v>-0.11712247324613559</c:v>
                </c:pt>
                <c:pt idx="1174">
                  <c:v>-0.11712247324613559</c:v>
                </c:pt>
                <c:pt idx="1175">
                  <c:v>-0.11712247324613559</c:v>
                </c:pt>
                <c:pt idx="1176">
                  <c:v>-0.11712247324613559</c:v>
                </c:pt>
                <c:pt idx="1177">
                  <c:v>-0.11712247324613559</c:v>
                </c:pt>
                <c:pt idx="1178">
                  <c:v>-0.11712247324613559</c:v>
                </c:pt>
                <c:pt idx="1179">
                  <c:v>-0.11712247324613559</c:v>
                </c:pt>
                <c:pt idx="1180">
                  <c:v>-0.11712247324613559</c:v>
                </c:pt>
                <c:pt idx="1181">
                  <c:v>-0.11712247324613559</c:v>
                </c:pt>
                <c:pt idx="1182">
                  <c:v>-0.11712247324613559</c:v>
                </c:pt>
                <c:pt idx="1183">
                  <c:v>-9.1557669441141548E-2</c:v>
                </c:pt>
                <c:pt idx="1184">
                  <c:v>-9.1557669441141548E-2</c:v>
                </c:pt>
                <c:pt idx="1185">
                  <c:v>-9.1557669441141548E-2</c:v>
                </c:pt>
                <c:pt idx="1186">
                  <c:v>-9.1557669441141548E-2</c:v>
                </c:pt>
                <c:pt idx="1187">
                  <c:v>-9.1557669441141548E-2</c:v>
                </c:pt>
                <c:pt idx="1188">
                  <c:v>-9.1557669441141548E-2</c:v>
                </c:pt>
                <c:pt idx="1189">
                  <c:v>-9.1557669441141548E-2</c:v>
                </c:pt>
                <c:pt idx="1190">
                  <c:v>-9.1557669441141548E-2</c:v>
                </c:pt>
                <c:pt idx="1191">
                  <c:v>-9.1557669441141548E-2</c:v>
                </c:pt>
                <c:pt idx="1192">
                  <c:v>-9.1557669441141548E-2</c:v>
                </c:pt>
                <c:pt idx="1193">
                  <c:v>-9.1557669441141548E-2</c:v>
                </c:pt>
                <c:pt idx="1194">
                  <c:v>-9.1557669441141548E-2</c:v>
                </c:pt>
                <c:pt idx="1195">
                  <c:v>-9.1557669441141548E-2</c:v>
                </c:pt>
                <c:pt idx="1196">
                  <c:v>-9.1557669441141548E-2</c:v>
                </c:pt>
                <c:pt idx="1197">
                  <c:v>-9.1557669441141548E-2</c:v>
                </c:pt>
                <c:pt idx="1198">
                  <c:v>-9.1557669441141548E-2</c:v>
                </c:pt>
                <c:pt idx="1199">
                  <c:v>-9.1557669441141548E-2</c:v>
                </c:pt>
                <c:pt idx="1200">
                  <c:v>-9.1557669441141548E-2</c:v>
                </c:pt>
                <c:pt idx="1201">
                  <c:v>-9.1557669441141548E-2</c:v>
                </c:pt>
                <c:pt idx="1202">
                  <c:v>-9.1557669441141548E-2</c:v>
                </c:pt>
                <c:pt idx="1203">
                  <c:v>-9.1557669441141548E-2</c:v>
                </c:pt>
                <c:pt idx="1204">
                  <c:v>-9.1557669441141548E-2</c:v>
                </c:pt>
                <c:pt idx="1205">
                  <c:v>-9.1557669441141548E-2</c:v>
                </c:pt>
                <c:pt idx="1206">
                  <c:v>-9.1557669441141548E-2</c:v>
                </c:pt>
                <c:pt idx="1207">
                  <c:v>-9.1557669441141548E-2</c:v>
                </c:pt>
                <c:pt idx="1208">
                  <c:v>-9.1557669441141548E-2</c:v>
                </c:pt>
                <c:pt idx="1209">
                  <c:v>-9.1557669441141548E-2</c:v>
                </c:pt>
                <c:pt idx="1210">
                  <c:v>-9.1557669441141548E-2</c:v>
                </c:pt>
                <c:pt idx="1211">
                  <c:v>-9.1557669441141548E-2</c:v>
                </c:pt>
                <c:pt idx="1212">
                  <c:v>-9.1557669441141548E-2</c:v>
                </c:pt>
                <c:pt idx="1213">
                  <c:v>-9.1557669441141548E-2</c:v>
                </c:pt>
                <c:pt idx="1214">
                  <c:v>-9.1557669441141548E-2</c:v>
                </c:pt>
                <c:pt idx="1215">
                  <c:v>-9.1557669441141548E-2</c:v>
                </c:pt>
                <c:pt idx="1216">
                  <c:v>-9.1557669441141548E-2</c:v>
                </c:pt>
                <c:pt idx="1217">
                  <c:v>-9.1557669441141548E-2</c:v>
                </c:pt>
                <c:pt idx="1218">
                  <c:v>-9.1557669441141548E-2</c:v>
                </c:pt>
                <c:pt idx="1219">
                  <c:v>-9.1557669441141548E-2</c:v>
                </c:pt>
                <c:pt idx="1220">
                  <c:v>-9.1557669441141548E-2</c:v>
                </c:pt>
                <c:pt idx="1221">
                  <c:v>-9.1557669441141548E-2</c:v>
                </c:pt>
                <c:pt idx="1222">
                  <c:v>-9.1557669441141548E-2</c:v>
                </c:pt>
                <c:pt idx="1223">
                  <c:v>-9.1557669441141548E-2</c:v>
                </c:pt>
                <c:pt idx="1224">
                  <c:v>-9.1557669441141548E-2</c:v>
                </c:pt>
                <c:pt idx="1225">
                  <c:v>-9.1557669441141548E-2</c:v>
                </c:pt>
                <c:pt idx="1226">
                  <c:v>-9.1557669441141548E-2</c:v>
                </c:pt>
                <c:pt idx="1227">
                  <c:v>-9.1557669441141548E-2</c:v>
                </c:pt>
                <c:pt idx="1228">
                  <c:v>-9.1557669441141548E-2</c:v>
                </c:pt>
                <c:pt idx="1229">
                  <c:v>-9.1557669441141548E-2</c:v>
                </c:pt>
                <c:pt idx="1230">
                  <c:v>-9.1557669441141548E-2</c:v>
                </c:pt>
                <c:pt idx="1231">
                  <c:v>-9.1557669441141548E-2</c:v>
                </c:pt>
                <c:pt idx="1232">
                  <c:v>-9.1557669441141548E-2</c:v>
                </c:pt>
                <c:pt idx="1233">
                  <c:v>-9.1557669441141548E-2</c:v>
                </c:pt>
                <c:pt idx="1234">
                  <c:v>-9.1557669441141548E-2</c:v>
                </c:pt>
                <c:pt idx="1235">
                  <c:v>-9.1557669441141548E-2</c:v>
                </c:pt>
                <c:pt idx="1236">
                  <c:v>-9.1557669441141548E-2</c:v>
                </c:pt>
                <c:pt idx="1237">
                  <c:v>-9.1557669441141548E-2</c:v>
                </c:pt>
                <c:pt idx="1238">
                  <c:v>-9.1557669441141548E-2</c:v>
                </c:pt>
                <c:pt idx="1239">
                  <c:v>-9.1557669441141548E-2</c:v>
                </c:pt>
                <c:pt idx="1240">
                  <c:v>-9.1557669441141548E-2</c:v>
                </c:pt>
                <c:pt idx="1241">
                  <c:v>-9.1557669441141548E-2</c:v>
                </c:pt>
                <c:pt idx="1242">
                  <c:v>-9.1557669441141548E-2</c:v>
                </c:pt>
                <c:pt idx="1243">
                  <c:v>-9.1557669441141548E-2</c:v>
                </c:pt>
                <c:pt idx="1244">
                  <c:v>-9.1557669441141548E-2</c:v>
                </c:pt>
                <c:pt idx="1245">
                  <c:v>-9.1557669441141548E-2</c:v>
                </c:pt>
                <c:pt idx="1246">
                  <c:v>-9.1557669441141548E-2</c:v>
                </c:pt>
                <c:pt idx="1247">
                  <c:v>-9.1557669441141548E-2</c:v>
                </c:pt>
                <c:pt idx="1248">
                  <c:v>-9.1557669441141548E-2</c:v>
                </c:pt>
                <c:pt idx="1249">
                  <c:v>-7.3721759809750306E-2</c:v>
                </c:pt>
                <c:pt idx="1250">
                  <c:v>-7.3721759809750306E-2</c:v>
                </c:pt>
                <c:pt idx="1251">
                  <c:v>-7.3721759809750306E-2</c:v>
                </c:pt>
                <c:pt idx="1252">
                  <c:v>-7.3721759809750306E-2</c:v>
                </c:pt>
                <c:pt idx="1253">
                  <c:v>-7.3721759809750306E-2</c:v>
                </c:pt>
                <c:pt idx="1254">
                  <c:v>-7.3721759809750306E-2</c:v>
                </c:pt>
                <c:pt idx="1255">
                  <c:v>-7.3721759809750306E-2</c:v>
                </c:pt>
                <c:pt idx="1256">
                  <c:v>-7.3721759809750306E-2</c:v>
                </c:pt>
                <c:pt idx="1257">
                  <c:v>-7.3721759809750306E-2</c:v>
                </c:pt>
                <c:pt idx="1258">
                  <c:v>-7.3721759809750306E-2</c:v>
                </c:pt>
                <c:pt idx="1259">
                  <c:v>-7.3721759809750306E-2</c:v>
                </c:pt>
                <c:pt idx="1260">
                  <c:v>-7.3721759809750306E-2</c:v>
                </c:pt>
                <c:pt idx="1261">
                  <c:v>-7.3721759809750306E-2</c:v>
                </c:pt>
                <c:pt idx="1262">
                  <c:v>-7.3721759809750306E-2</c:v>
                </c:pt>
                <c:pt idx="1263">
                  <c:v>-7.3721759809750306E-2</c:v>
                </c:pt>
                <c:pt idx="1264">
                  <c:v>-7.3721759809750306E-2</c:v>
                </c:pt>
                <c:pt idx="1265">
                  <c:v>-7.3721759809750306E-2</c:v>
                </c:pt>
                <c:pt idx="1266">
                  <c:v>-7.3721759809750306E-2</c:v>
                </c:pt>
                <c:pt idx="1267">
                  <c:v>-7.3721759809750306E-2</c:v>
                </c:pt>
                <c:pt idx="1268">
                  <c:v>-7.3721759809750306E-2</c:v>
                </c:pt>
                <c:pt idx="1269">
                  <c:v>-7.3721759809750306E-2</c:v>
                </c:pt>
                <c:pt idx="1270">
                  <c:v>-7.3721759809750306E-2</c:v>
                </c:pt>
                <c:pt idx="1271">
                  <c:v>-7.3721759809750306E-2</c:v>
                </c:pt>
                <c:pt idx="1272">
                  <c:v>-7.3721759809750306E-2</c:v>
                </c:pt>
                <c:pt idx="1273">
                  <c:v>-7.3721759809750306E-2</c:v>
                </c:pt>
                <c:pt idx="1274">
                  <c:v>-7.3721759809750306E-2</c:v>
                </c:pt>
                <c:pt idx="1275">
                  <c:v>-7.3721759809750306E-2</c:v>
                </c:pt>
                <c:pt idx="1276">
                  <c:v>-7.3721759809750306E-2</c:v>
                </c:pt>
                <c:pt idx="1277">
                  <c:v>-7.3721759809750306E-2</c:v>
                </c:pt>
                <c:pt idx="1278">
                  <c:v>-7.3721759809750306E-2</c:v>
                </c:pt>
                <c:pt idx="1279">
                  <c:v>-7.3721759809750306E-2</c:v>
                </c:pt>
                <c:pt idx="1280">
                  <c:v>-7.3721759809750306E-2</c:v>
                </c:pt>
                <c:pt idx="1281">
                  <c:v>-7.3721759809750306E-2</c:v>
                </c:pt>
                <c:pt idx="1282">
                  <c:v>-7.3721759809750306E-2</c:v>
                </c:pt>
                <c:pt idx="1283">
                  <c:v>-7.3721759809750306E-2</c:v>
                </c:pt>
                <c:pt idx="1284">
                  <c:v>-7.3721759809750306E-2</c:v>
                </c:pt>
                <c:pt idx="1285">
                  <c:v>-7.3721759809750306E-2</c:v>
                </c:pt>
                <c:pt idx="1286">
                  <c:v>-7.3721759809750306E-2</c:v>
                </c:pt>
                <c:pt idx="1287">
                  <c:v>-7.3721759809750306E-2</c:v>
                </c:pt>
                <c:pt idx="1288">
                  <c:v>-7.3721759809750306E-2</c:v>
                </c:pt>
                <c:pt idx="1289">
                  <c:v>-7.3721759809750306E-2</c:v>
                </c:pt>
                <c:pt idx="1290">
                  <c:v>-7.3721759809750306E-2</c:v>
                </c:pt>
                <c:pt idx="1291">
                  <c:v>-7.3721759809750306E-2</c:v>
                </c:pt>
                <c:pt idx="1292">
                  <c:v>-7.3721759809750306E-2</c:v>
                </c:pt>
                <c:pt idx="1293">
                  <c:v>-7.3721759809750306E-2</c:v>
                </c:pt>
                <c:pt idx="1294">
                  <c:v>-7.3721759809750306E-2</c:v>
                </c:pt>
                <c:pt idx="1295">
                  <c:v>-7.3721759809750306E-2</c:v>
                </c:pt>
                <c:pt idx="1296">
                  <c:v>-7.3721759809750306E-2</c:v>
                </c:pt>
                <c:pt idx="1297">
                  <c:v>-7.3721759809750306E-2</c:v>
                </c:pt>
                <c:pt idx="1298">
                  <c:v>-7.3721759809750306E-2</c:v>
                </c:pt>
                <c:pt idx="1299">
                  <c:v>-7.3721759809750306E-2</c:v>
                </c:pt>
                <c:pt idx="1300">
                  <c:v>-7.3721759809750306E-2</c:v>
                </c:pt>
                <c:pt idx="1301">
                  <c:v>-7.3721759809750306E-2</c:v>
                </c:pt>
                <c:pt idx="1302">
                  <c:v>-7.3721759809750306E-2</c:v>
                </c:pt>
                <c:pt idx="1303">
                  <c:v>-7.3721759809750306E-2</c:v>
                </c:pt>
                <c:pt idx="1304">
                  <c:v>-7.3721759809750306E-2</c:v>
                </c:pt>
                <c:pt idx="1305">
                  <c:v>-7.3721759809750306E-2</c:v>
                </c:pt>
                <c:pt idx="1306">
                  <c:v>-7.3721759809750306E-2</c:v>
                </c:pt>
                <c:pt idx="1307">
                  <c:v>-7.3721759809750306E-2</c:v>
                </c:pt>
                <c:pt idx="1308">
                  <c:v>-7.3721759809750306E-2</c:v>
                </c:pt>
                <c:pt idx="1309">
                  <c:v>-7.3721759809750306E-2</c:v>
                </c:pt>
                <c:pt idx="1310">
                  <c:v>-7.3721759809750306E-2</c:v>
                </c:pt>
                <c:pt idx="1311">
                  <c:v>-7.3721759809750306E-2</c:v>
                </c:pt>
                <c:pt idx="1312">
                  <c:v>-7.3721759809750306E-2</c:v>
                </c:pt>
                <c:pt idx="1313">
                  <c:v>-7.3721759809750306E-2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-1.1049723756906006E-2</c:v>
                </c:pt>
                <c:pt idx="1446">
                  <c:v>-1.1049723756906006E-2</c:v>
                </c:pt>
                <c:pt idx="1447">
                  <c:v>-1.1049723756906006E-2</c:v>
                </c:pt>
                <c:pt idx="1448">
                  <c:v>-1.1049723756906006E-2</c:v>
                </c:pt>
                <c:pt idx="1449">
                  <c:v>-1.1049723756906006E-2</c:v>
                </c:pt>
                <c:pt idx="1450">
                  <c:v>-1.1049723756906006E-2</c:v>
                </c:pt>
                <c:pt idx="1451">
                  <c:v>-1.1049723756906006E-2</c:v>
                </c:pt>
                <c:pt idx="1452">
                  <c:v>-1.1049723756906006E-2</c:v>
                </c:pt>
                <c:pt idx="1453">
                  <c:v>-1.1049723756906006E-2</c:v>
                </c:pt>
                <c:pt idx="1454">
                  <c:v>-1.1049723756906006E-2</c:v>
                </c:pt>
                <c:pt idx="1455">
                  <c:v>-1.1049723756906006E-2</c:v>
                </c:pt>
                <c:pt idx="1456">
                  <c:v>-1.1049723756906006E-2</c:v>
                </c:pt>
                <c:pt idx="1457">
                  <c:v>-1.1049723756906006E-2</c:v>
                </c:pt>
                <c:pt idx="1458">
                  <c:v>-1.1049723756906006E-2</c:v>
                </c:pt>
                <c:pt idx="1459">
                  <c:v>-1.1049723756906006E-2</c:v>
                </c:pt>
                <c:pt idx="1460">
                  <c:v>-1.1049723756906006E-2</c:v>
                </c:pt>
                <c:pt idx="1461">
                  <c:v>-1.1049723756906006E-2</c:v>
                </c:pt>
                <c:pt idx="1462">
                  <c:v>-1.1049723756906006E-2</c:v>
                </c:pt>
                <c:pt idx="1463">
                  <c:v>-1.1049723756906006E-2</c:v>
                </c:pt>
                <c:pt idx="1464">
                  <c:v>-1.1049723756906006E-2</c:v>
                </c:pt>
                <c:pt idx="1465">
                  <c:v>-1.1049723756906006E-2</c:v>
                </c:pt>
                <c:pt idx="1466">
                  <c:v>-1.1049723756906006E-2</c:v>
                </c:pt>
                <c:pt idx="1467">
                  <c:v>-1.1049723756906006E-2</c:v>
                </c:pt>
                <c:pt idx="1468">
                  <c:v>-1.1049723756906006E-2</c:v>
                </c:pt>
                <c:pt idx="1469">
                  <c:v>-1.1049723756906006E-2</c:v>
                </c:pt>
                <c:pt idx="1470">
                  <c:v>-1.1049723756906006E-2</c:v>
                </c:pt>
                <c:pt idx="1471">
                  <c:v>-1.1049723756906006E-2</c:v>
                </c:pt>
                <c:pt idx="1472">
                  <c:v>-1.1049723756906006E-2</c:v>
                </c:pt>
                <c:pt idx="1473">
                  <c:v>-1.1049723756906006E-2</c:v>
                </c:pt>
                <c:pt idx="1474">
                  <c:v>-1.1049723756906006E-2</c:v>
                </c:pt>
                <c:pt idx="1475">
                  <c:v>-1.1049723756906006E-2</c:v>
                </c:pt>
                <c:pt idx="1476">
                  <c:v>-1.1049723756906006E-2</c:v>
                </c:pt>
                <c:pt idx="1477">
                  <c:v>-1.1049723756906006E-2</c:v>
                </c:pt>
                <c:pt idx="1478">
                  <c:v>-1.1049723756906006E-2</c:v>
                </c:pt>
                <c:pt idx="1479">
                  <c:v>-1.1049723756906006E-2</c:v>
                </c:pt>
                <c:pt idx="1480">
                  <c:v>-1.1049723756906006E-2</c:v>
                </c:pt>
                <c:pt idx="1481">
                  <c:v>-1.1049723756906006E-2</c:v>
                </c:pt>
                <c:pt idx="1482">
                  <c:v>-1.1049723756906006E-2</c:v>
                </c:pt>
                <c:pt idx="1483">
                  <c:v>-1.1049723756906006E-2</c:v>
                </c:pt>
                <c:pt idx="1484">
                  <c:v>-1.1049723756906006E-2</c:v>
                </c:pt>
                <c:pt idx="1485">
                  <c:v>-1.1049723756906006E-2</c:v>
                </c:pt>
                <c:pt idx="1486">
                  <c:v>-1.1049723756906006E-2</c:v>
                </c:pt>
                <c:pt idx="1487">
                  <c:v>-1.1049723756906006E-2</c:v>
                </c:pt>
                <c:pt idx="1488">
                  <c:v>-1.1049723756906006E-2</c:v>
                </c:pt>
                <c:pt idx="1489">
                  <c:v>-1.1049723756906006E-2</c:v>
                </c:pt>
                <c:pt idx="1490">
                  <c:v>-1.1049723756906006E-2</c:v>
                </c:pt>
                <c:pt idx="1491">
                  <c:v>-1.1049723756906006E-2</c:v>
                </c:pt>
                <c:pt idx="1492">
                  <c:v>-1.1049723756906006E-2</c:v>
                </c:pt>
                <c:pt idx="1493">
                  <c:v>-1.1049723756906006E-2</c:v>
                </c:pt>
                <c:pt idx="1494">
                  <c:v>-1.1049723756906006E-2</c:v>
                </c:pt>
                <c:pt idx="1495">
                  <c:v>-1.1049723756906006E-2</c:v>
                </c:pt>
                <c:pt idx="1496">
                  <c:v>-1.1049723756906006E-2</c:v>
                </c:pt>
                <c:pt idx="1497">
                  <c:v>-1.1049723756906006E-2</c:v>
                </c:pt>
                <c:pt idx="1498">
                  <c:v>-1.1049723756906006E-2</c:v>
                </c:pt>
                <c:pt idx="1499">
                  <c:v>-1.1049723756906006E-2</c:v>
                </c:pt>
                <c:pt idx="1500">
                  <c:v>-1.1049723756906006E-2</c:v>
                </c:pt>
                <c:pt idx="1501">
                  <c:v>-1.1049723756906006E-2</c:v>
                </c:pt>
                <c:pt idx="1502">
                  <c:v>-1.1049723756906006E-2</c:v>
                </c:pt>
                <c:pt idx="1503">
                  <c:v>-1.1049723756906006E-2</c:v>
                </c:pt>
                <c:pt idx="1504">
                  <c:v>-1.1049723756906006E-2</c:v>
                </c:pt>
                <c:pt idx="1505">
                  <c:v>-1.1049723756906006E-2</c:v>
                </c:pt>
                <c:pt idx="1506">
                  <c:v>-1.1049723756906006E-2</c:v>
                </c:pt>
                <c:pt idx="1507">
                  <c:v>-1.1049723756906006E-2</c:v>
                </c:pt>
                <c:pt idx="1508">
                  <c:v>-1.1049723756906006E-2</c:v>
                </c:pt>
                <c:pt idx="1509">
                  <c:v>-1.1049723756906006E-2</c:v>
                </c:pt>
                <c:pt idx="1510">
                  <c:v>-1.1049723756906006E-2</c:v>
                </c:pt>
                <c:pt idx="1511">
                  <c:v>-2.8545119705340582E-2</c:v>
                </c:pt>
                <c:pt idx="1512">
                  <c:v>-2.8545119705340582E-2</c:v>
                </c:pt>
                <c:pt idx="1513">
                  <c:v>-2.8545119705340582E-2</c:v>
                </c:pt>
                <c:pt idx="1514">
                  <c:v>-2.8545119705340582E-2</c:v>
                </c:pt>
                <c:pt idx="1515">
                  <c:v>-2.8545119705340582E-2</c:v>
                </c:pt>
                <c:pt idx="1516">
                  <c:v>-2.8545119705340582E-2</c:v>
                </c:pt>
                <c:pt idx="1517">
                  <c:v>-2.8545119705340582E-2</c:v>
                </c:pt>
                <c:pt idx="1518">
                  <c:v>-2.8545119705340582E-2</c:v>
                </c:pt>
                <c:pt idx="1519">
                  <c:v>-2.8545119705340582E-2</c:v>
                </c:pt>
                <c:pt idx="1520">
                  <c:v>-2.8545119705340582E-2</c:v>
                </c:pt>
                <c:pt idx="1521">
                  <c:v>-2.8545119705340582E-2</c:v>
                </c:pt>
                <c:pt idx="1522">
                  <c:v>-2.8545119705340582E-2</c:v>
                </c:pt>
                <c:pt idx="1523">
                  <c:v>-2.8545119705340582E-2</c:v>
                </c:pt>
                <c:pt idx="1524">
                  <c:v>-2.8545119705340582E-2</c:v>
                </c:pt>
                <c:pt idx="1525">
                  <c:v>-2.8545119705340582E-2</c:v>
                </c:pt>
                <c:pt idx="1526">
                  <c:v>-2.8545119705340582E-2</c:v>
                </c:pt>
                <c:pt idx="1527">
                  <c:v>-2.8545119705340582E-2</c:v>
                </c:pt>
                <c:pt idx="1528">
                  <c:v>-2.8545119705340582E-2</c:v>
                </c:pt>
                <c:pt idx="1529">
                  <c:v>-2.8545119705340582E-2</c:v>
                </c:pt>
                <c:pt idx="1530">
                  <c:v>-2.8545119705340582E-2</c:v>
                </c:pt>
                <c:pt idx="1531">
                  <c:v>-2.8545119705340582E-2</c:v>
                </c:pt>
                <c:pt idx="1532">
                  <c:v>-2.8545119705340582E-2</c:v>
                </c:pt>
                <c:pt idx="1533">
                  <c:v>-2.8545119705340582E-2</c:v>
                </c:pt>
                <c:pt idx="1534">
                  <c:v>-2.8545119705340582E-2</c:v>
                </c:pt>
                <c:pt idx="1535">
                  <c:v>-2.8545119705340582E-2</c:v>
                </c:pt>
                <c:pt idx="1536">
                  <c:v>-2.8545119705340582E-2</c:v>
                </c:pt>
                <c:pt idx="1537">
                  <c:v>-2.8545119705340582E-2</c:v>
                </c:pt>
                <c:pt idx="1538">
                  <c:v>-2.8545119705340582E-2</c:v>
                </c:pt>
                <c:pt idx="1539">
                  <c:v>-2.8545119705340582E-2</c:v>
                </c:pt>
                <c:pt idx="1540">
                  <c:v>-2.8545119705340582E-2</c:v>
                </c:pt>
                <c:pt idx="1541">
                  <c:v>-2.8545119705340582E-2</c:v>
                </c:pt>
                <c:pt idx="1542">
                  <c:v>-2.8545119705340582E-2</c:v>
                </c:pt>
                <c:pt idx="1543">
                  <c:v>-2.8545119705340582E-2</c:v>
                </c:pt>
                <c:pt idx="1544">
                  <c:v>-2.8545119705340582E-2</c:v>
                </c:pt>
                <c:pt idx="1545">
                  <c:v>-2.8545119705340582E-2</c:v>
                </c:pt>
                <c:pt idx="1546">
                  <c:v>-2.8545119705340582E-2</c:v>
                </c:pt>
                <c:pt idx="1547">
                  <c:v>-2.8545119705340582E-2</c:v>
                </c:pt>
                <c:pt idx="1548">
                  <c:v>-2.8545119705340582E-2</c:v>
                </c:pt>
                <c:pt idx="1549">
                  <c:v>-2.8545119705340582E-2</c:v>
                </c:pt>
                <c:pt idx="1550">
                  <c:v>-2.8545119705340582E-2</c:v>
                </c:pt>
                <c:pt idx="1551">
                  <c:v>-2.8545119705340582E-2</c:v>
                </c:pt>
                <c:pt idx="1552">
                  <c:v>-2.8545119705340582E-2</c:v>
                </c:pt>
                <c:pt idx="1553">
                  <c:v>-2.8545119705340582E-2</c:v>
                </c:pt>
                <c:pt idx="1554">
                  <c:v>-2.8545119705340582E-2</c:v>
                </c:pt>
                <c:pt idx="1555">
                  <c:v>-2.8545119705340582E-2</c:v>
                </c:pt>
                <c:pt idx="1556">
                  <c:v>-2.8545119705340582E-2</c:v>
                </c:pt>
                <c:pt idx="1557">
                  <c:v>-2.8545119705340582E-2</c:v>
                </c:pt>
                <c:pt idx="1558">
                  <c:v>-2.8545119705340582E-2</c:v>
                </c:pt>
                <c:pt idx="1559">
                  <c:v>-2.8545119705340582E-2</c:v>
                </c:pt>
                <c:pt idx="1560">
                  <c:v>-2.8545119705340582E-2</c:v>
                </c:pt>
                <c:pt idx="1561">
                  <c:v>-2.8545119705340582E-2</c:v>
                </c:pt>
                <c:pt idx="1562">
                  <c:v>-2.8545119705340582E-2</c:v>
                </c:pt>
                <c:pt idx="1563">
                  <c:v>-2.8545119705340582E-2</c:v>
                </c:pt>
                <c:pt idx="1564">
                  <c:v>-2.8545119705340582E-2</c:v>
                </c:pt>
                <c:pt idx="1565">
                  <c:v>-2.8545119705340582E-2</c:v>
                </c:pt>
                <c:pt idx="1566">
                  <c:v>-2.8545119705340582E-2</c:v>
                </c:pt>
                <c:pt idx="1567">
                  <c:v>-2.8545119705340582E-2</c:v>
                </c:pt>
                <c:pt idx="1568">
                  <c:v>-2.8545119705340582E-2</c:v>
                </c:pt>
                <c:pt idx="1569">
                  <c:v>-2.8545119705340582E-2</c:v>
                </c:pt>
                <c:pt idx="1570">
                  <c:v>-2.8545119705340582E-2</c:v>
                </c:pt>
                <c:pt idx="1571">
                  <c:v>-2.8545119705340582E-2</c:v>
                </c:pt>
                <c:pt idx="1572">
                  <c:v>-2.8545119705340582E-2</c:v>
                </c:pt>
                <c:pt idx="1573">
                  <c:v>-2.8545119705340582E-2</c:v>
                </c:pt>
                <c:pt idx="1574">
                  <c:v>-2.8545119705340582E-2</c:v>
                </c:pt>
                <c:pt idx="1575">
                  <c:v>-2.8545119705340582E-2</c:v>
                </c:pt>
                <c:pt idx="1576">
                  <c:v>-0.16666666666666655</c:v>
                </c:pt>
                <c:pt idx="1577">
                  <c:v>-0.16666666666666655</c:v>
                </c:pt>
                <c:pt idx="1578">
                  <c:v>-0.16666666666666655</c:v>
                </c:pt>
                <c:pt idx="1579">
                  <c:v>-0.16666666666666655</c:v>
                </c:pt>
                <c:pt idx="1580">
                  <c:v>-0.16666666666666655</c:v>
                </c:pt>
                <c:pt idx="1581">
                  <c:v>-0.16666666666666655</c:v>
                </c:pt>
                <c:pt idx="1582">
                  <c:v>-0.16666666666666655</c:v>
                </c:pt>
                <c:pt idx="1583">
                  <c:v>-0.16666666666666655</c:v>
                </c:pt>
                <c:pt idx="1584">
                  <c:v>-0.16666666666666655</c:v>
                </c:pt>
                <c:pt idx="1585">
                  <c:v>-0.16666666666666655</c:v>
                </c:pt>
                <c:pt idx="1586">
                  <c:v>-0.16666666666666655</c:v>
                </c:pt>
                <c:pt idx="1587">
                  <c:v>-0.16666666666666655</c:v>
                </c:pt>
                <c:pt idx="1588">
                  <c:v>-0.16666666666666655</c:v>
                </c:pt>
                <c:pt idx="1589">
                  <c:v>-0.16666666666666655</c:v>
                </c:pt>
                <c:pt idx="1590">
                  <c:v>-0.16666666666666655</c:v>
                </c:pt>
                <c:pt idx="1591">
                  <c:v>-0.16666666666666655</c:v>
                </c:pt>
                <c:pt idx="1592">
                  <c:v>-0.16666666666666655</c:v>
                </c:pt>
                <c:pt idx="1593">
                  <c:v>-0.16666666666666655</c:v>
                </c:pt>
                <c:pt idx="1594">
                  <c:v>-0.16666666666666655</c:v>
                </c:pt>
                <c:pt idx="1595">
                  <c:v>-0.16666666666666655</c:v>
                </c:pt>
                <c:pt idx="1596">
                  <c:v>-0.16666666666666655</c:v>
                </c:pt>
                <c:pt idx="1597">
                  <c:v>-0.16666666666666655</c:v>
                </c:pt>
                <c:pt idx="1598">
                  <c:v>-0.16666666666666655</c:v>
                </c:pt>
                <c:pt idx="1599">
                  <c:v>-0.16666666666666655</c:v>
                </c:pt>
                <c:pt idx="1600">
                  <c:v>-0.16666666666666655</c:v>
                </c:pt>
                <c:pt idx="1601">
                  <c:v>-0.16666666666666655</c:v>
                </c:pt>
                <c:pt idx="1602">
                  <c:v>-0.16666666666666655</c:v>
                </c:pt>
                <c:pt idx="1603">
                  <c:v>-0.16666666666666655</c:v>
                </c:pt>
                <c:pt idx="1604">
                  <c:v>-0.16666666666666655</c:v>
                </c:pt>
                <c:pt idx="1605">
                  <c:v>-0.16666666666666655</c:v>
                </c:pt>
                <c:pt idx="1606">
                  <c:v>-0.16666666666666655</c:v>
                </c:pt>
                <c:pt idx="1607">
                  <c:v>-0.16666666666666655</c:v>
                </c:pt>
                <c:pt idx="1608">
                  <c:v>-0.16666666666666655</c:v>
                </c:pt>
                <c:pt idx="1609">
                  <c:v>-0.16666666666666655</c:v>
                </c:pt>
                <c:pt idx="1610">
                  <c:v>-0.16666666666666655</c:v>
                </c:pt>
                <c:pt idx="1611">
                  <c:v>-0.16666666666666655</c:v>
                </c:pt>
                <c:pt idx="1612">
                  <c:v>-0.16666666666666655</c:v>
                </c:pt>
                <c:pt idx="1613">
                  <c:v>-0.16666666666666655</c:v>
                </c:pt>
                <c:pt idx="1614">
                  <c:v>-0.16666666666666655</c:v>
                </c:pt>
                <c:pt idx="1615">
                  <c:v>-0.16666666666666655</c:v>
                </c:pt>
                <c:pt idx="1616">
                  <c:v>-0.16666666666666655</c:v>
                </c:pt>
                <c:pt idx="1617">
                  <c:v>-0.16666666666666655</c:v>
                </c:pt>
                <c:pt idx="1618">
                  <c:v>-0.16666666666666655</c:v>
                </c:pt>
                <c:pt idx="1619">
                  <c:v>-0.16666666666666655</c:v>
                </c:pt>
                <c:pt idx="1620">
                  <c:v>-0.16666666666666655</c:v>
                </c:pt>
                <c:pt idx="1621">
                  <c:v>-0.16666666666666655</c:v>
                </c:pt>
                <c:pt idx="1622">
                  <c:v>-0.16666666666666655</c:v>
                </c:pt>
                <c:pt idx="1623">
                  <c:v>-0.16666666666666655</c:v>
                </c:pt>
                <c:pt idx="1624">
                  <c:v>-0.16666666666666655</c:v>
                </c:pt>
                <c:pt idx="1625">
                  <c:v>-0.16666666666666655</c:v>
                </c:pt>
                <c:pt idx="1626">
                  <c:v>-0.16666666666666655</c:v>
                </c:pt>
                <c:pt idx="1627">
                  <c:v>-0.16666666666666655</c:v>
                </c:pt>
                <c:pt idx="1628">
                  <c:v>-0.16666666666666655</c:v>
                </c:pt>
                <c:pt idx="1629">
                  <c:v>-0.16666666666666655</c:v>
                </c:pt>
                <c:pt idx="1630">
                  <c:v>-0.16666666666666655</c:v>
                </c:pt>
                <c:pt idx="1631">
                  <c:v>-0.16666666666666655</c:v>
                </c:pt>
                <c:pt idx="1632">
                  <c:v>-0.16666666666666655</c:v>
                </c:pt>
                <c:pt idx="1633">
                  <c:v>-0.16666666666666655</c:v>
                </c:pt>
                <c:pt idx="1634">
                  <c:v>-0.16666666666666655</c:v>
                </c:pt>
                <c:pt idx="1635">
                  <c:v>-0.16666666666666655</c:v>
                </c:pt>
                <c:pt idx="1636">
                  <c:v>-0.16666666666666655</c:v>
                </c:pt>
                <c:pt idx="1637">
                  <c:v>-0.16666666666666655</c:v>
                </c:pt>
                <c:pt idx="1638">
                  <c:v>-0.16666666666666655</c:v>
                </c:pt>
                <c:pt idx="1639">
                  <c:v>-0.16666666666666655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-2.4817518248175175E-2</c:v>
                </c:pt>
                <c:pt idx="1967">
                  <c:v>-2.4817518248175175E-2</c:v>
                </c:pt>
                <c:pt idx="1968">
                  <c:v>-2.4817518248175175E-2</c:v>
                </c:pt>
                <c:pt idx="1969">
                  <c:v>-2.4817518248175175E-2</c:v>
                </c:pt>
                <c:pt idx="1970">
                  <c:v>-2.4817518248175175E-2</c:v>
                </c:pt>
                <c:pt idx="1971">
                  <c:v>-2.4817518248175175E-2</c:v>
                </c:pt>
                <c:pt idx="1972">
                  <c:v>-2.4817518248175175E-2</c:v>
                </c:pt>
                <c:pt idx="1973">
                  <c:v>-2.4817518248175175E-2</c:v>
                </c:pt>
                <c:pt idx="1974">
                  <c:v>-2.4817518248175175E-2</c:v>
                </c:pt>
                <c:pt idx="1975">
                  <c:v>-2.4817518248175175E-2</c:v>
                </c:pt>
                <c:pt idx="1976">
                  <c:v>-2.4817518248175175E-2</c:v>
                </c:pt>
                <c:pt idx="1977">
                  <c:v>-2.4817518248175175E-2</c:v>
                </c:pt>
                <c:pt idx="1978">
                  <c:v>-2.4817518248175175E-2</c:v>
                </c:pt>
                <c:pt idx="1979">
                  <c:v>-2.4817518248175175E-2</c:v>
                </c:pt>
                <c:pt idx="1980">
                  <c:v>-2.4817518248175175E-2</c:v>
                </c:pt>
                <c:pt idx="1981">
                  <c:v>-2.4817518248175175E-2</c:v>
                </c:pt>
                <c:pt idx="1982">
                  <c:v>-2.4817518248175175E-2</c:v>
                </c:pt>
                <c:pt idx="1983">
                  <c:v>-2.4817518248175175E-2</c:v>
                </c:pt>
                <c:pt idx="1984">
                  <c:v>-2.4817518248175175E-2</c:v>
                </c:pt>
                <c:pt idx="1985">
                  <c:v>-2.4817518248175175E-2</c:v>
                </c:pt>
                <c:pt idx="1986">
                  <c:v>-2.4817518248175175E-2</c:v>
                </c:pt>
                <c:pt idx="1987">
                  <c:v>-2.4817518248175175E-2</c:v>
                </c:pt>
                <c:pt idx="1988">
                  <c:v>-2.4817518248175175E-2</c:v>
                </c:pt>
                <c:pt idx="1989">
                  <c:v>-2.4817518248175175E-2</c:v>
                </c:pt>
                <c:pt idx="1990">
                  <c:v>-2.4817518248175175E-2</c:v>
                </c:pt>
                <c:pt idx="1991">
                  <c:v>-2.4817518248175175E-2</c:v>
                </c:pt>
                <c:pt idx="1992">
                  <c:v>-2.4817518248175175E-2</c:v>
                </c:pt>
                <c:pt idx="1993">
                  <c:v>-2.4817518248175175E-2</c:v>
                </c:pt>
                <c:pt idx="1994">
                  <c:v>-2.4817518248175175E-2</c:v>
                </c:pt>
                <c:pt idx="1995">
                  <c:v>-2.4817518248175175E-2</c:v>
                </c:pt>
                <c:pt idx="1996">
                  <c:v>-2.4817518248175175E-2</c:v>
                </c:pt>
                <c:pt idx="1997">
                  <c:v>-2.4817518248175175E-2</c:v>
                </c:pt>
                <c:pt idx="1998">
                  <c:v>-2.4817518248175175E-2</c:v>
                </c:pt>
                <c:pt idx="1999">
                  <c:v>-2.4817518248175175E-2</c:v>
                </c:pt>
                <c:pt idx="2000">
                  <c:v>-2.4817518248175175E-2</c:v>
                </c:pt>
                <c:pt idx="2001">
                  <c:v>-2.4817518248175175E-2</c:v>
                </c:pt>
                <c:pt idx="2002">
                  <c:v>-2.4817518248175175E-2</c:v>
                </c:pt>
                <c:pt idx="2003">
                  <c:v>-2.4817518248175175E-2</c:v>
                </c:pt>
                <c:pt idx="2004">
                  <c:v>-2.4817518248175175E-2</c:v>
                </c:pt>
                <c:pt idx="2005">
                  <c:v>-2.4817518248175175E-2</c:v>
                </c:pt>
                <c:pt idx="2006">
                  <c:v>-2.4817518248175175E-2</c:v>
                </c:pt>
                <c:pt idx="2007">
                  <c:v>-2.4817518248175175E-2</c:v>
                </c:pt>
                <c:pt idx="2008">
                  <c:v>-2.4817518248175175E-2</c:v>
                </c:pt>
                <c:pt idx="2009">
                  <c:v>-2.4817518248175175E-2</c:v>
                </c:pt>
                <c:pt idx="2010">
                  <c:v>-2.4817518248175175E-2</c:v>
                </c:pt>
                <c:pt idx="2011">
                  <c:v>-2.4817518248175175E-2</c:v>
                </c:pt>
                <c:pt idx="2012">
                  <c:v>-2.4817518248175175E-2</c:v>
                </c:pt>
                <c:pt idx="2013">
                  <c:v>-2.4817518248175175E-2</c:v>
                </c:pt>
                <c:pt idx="2014">
                  <c:v>-2.4817518248175175E-2</c:v>
                </c:pt>
                <c:pt idx="2015">
                  <c:v>-2.4817518248175175E-2</c:v>
                </c:pt>
                <c:pt idx="2016">
                  <c:v>-2.4817518248175175E-2</c:v>
                </c:pt>
                <c:pt idx="2017">
                  <c:v>-2.4817518248175175E-2</c:v>
                </c:pt>
                <c:pt idx="2018">
                  <c:v>-2.4817518248175175E-2</c:v>
                </c:pt>
                <c:pt idx="2019">
                  <c:v>-2.4817518248175175E-2</c:v>
                </c:pt>
                <c:pt idx="2020">
                  <c:v>-2.4817518248175175E-2</c:v>
                </c:pt>
                <c:pt idx="2021">
                  <c:v>-2.4817518248175175E-2</c:v>
                </c:pt>
                <c:pt idx="2022">
                  <c:v>-2.4817518248175175E-2</c:v>
                </c:pt>
                <c:pt idx="2023">
                  <c:v>-2.4817518248175175E-2</c:v>
                </c:pt>
                <c:pt idx="2024">
                  <c:v>-2.4817518248175175E-2</c:v>
                </c:pt>
                <c:pt idx="2025">
                  <c:v>-2.4817518248175175E-2</c:v>
                </c:pt>
                <c:pt idx="2026">
                  <c:v>-2.4817518248175175E-2</c:v>
                </c:pt>
                <c:pt idx="2027">
                  <c:v>-2.4817518248175175E-2</c:v>
                </c:pt>
                <c:pt idx="2028">
                  <c:v>-2.4817518248175175E-2</c:v>
                </c:pt>
                <c:pt idx="2029">
                  <c:v>-2.4817518248175175E-2</c:v>
                </c:pt>
                <c:pt idx="2030">
                  <c:v>-2.4817518248175175E-2</c:v>
                </c:pt>
                <c:pt idx="2031">
                  <c:v>-5.4014598540145876E-2</c:v>
                </c:pt>
                <c:pt idx="2032">
                  <c:v>-5.4014598540145876E-2</c:v>
                </c:pt>
                <c:pt idx="2033">
                  <c:v>-5.4014598540145876E-2</c:v>
                </c:pt>
                <c:pt idx="2034">
                  <c:v>-5.4014598540145876E-2</c:v>
                </c:pt>
                <c:pt idx="2035">
                  <c:v>-5.4014598540145876E-2</c:v>
                </c:pt>
                <c:pt idx="2036">
                  <c:v>-5.4014598540145876E-2</c:v>
                </c:pt>
                <c:pt idx="2037">
                  <c:v>-5.4014598540145876E-2</c:v>
                </c:pt>
                <c:pt idx="2038">
                  <c:v>-5.4014598540145876E-2</c:v>
                </c:pt>
                <c:pt idx="2039">
                  <c:v>-5.4014598540145876E-2</c:v>
                </c:pt>
                <c:pt idx="2040">
                  <c:v>-5.4014598540145876E-2</c:v>
                </c:pt>
                <c:pt idx="2041">
                  <c:v>-5.4014598540145876E-2</c:v>
                </c:pt>
                <c:pt idx="2042">
                  <c:v>-5.4014598540145876E-2</c:v>
                </c:pt>
                <c:pt idx="2043">
                  <c:v>-5.4014598540145876E-2</c:v>
                </c:pt>
                <c:pt idx="2044">
                  <c:v>-5.4014598540145876E-2</c:v>
                </c:pt>
                <c:pt idx="2045">
                  <c:v>-5.4014598540145876E-2</c:v>
                </c:pt>
                <c:pt idx="2046">
                  <c:v>-5.4014598540145876E-2</c:v>
                </c:pt>
                <c:pt idx="2047">
                  <c:v>-5.4014598540145876E-2</c:v>
                </c:pt>
                <c:pt idx="2048">
                  <c:v>-5.4014598540145876E-2</c:v>
                </c:pt>
                <c:pt idx="2049">
                  <c:v>-5.4014598540145876E-2</c:v>
                </c:pt>
                <c:pt idx="2050">
                  <c:v>-5.4014598540145876E-2</c:v>
                </c:pt>
                <c:pt idx="2051">
                  <c:v>-5.4014598540145876E-2</c:v>
                </c:pt>
                <c:pt idx="2052">
                  <c:v>-5.4014598540145876E-2</c:v>
                </c:pt>
                <c:pt idx="2053">
                  <c:v>-5.4014598540145876E-2</c:v>
                </c:pt>
                <c:pt idx="2054">
                  <c:v>-5.4014598540145876E-2</c:v>
                </c:pt>
                <c:pt idx="2055">
                  <c:v>-5.4014598540145876E-2</c:v>
                </c:pt>
                <c:pt idx="2056">
                  <c:v>-5.4014598540145876E-2</c:v>
                </c:pt>
                <c:pt idx="2057">
                  <c:v>-5.4014598540145876E-2</c:v>
                </c:pt>
                <c:pt idx="2058">
                  <c:v>-5.4014598540145876E-2</c:v>
                </c:pt>
                <c:pt idx="2059">
                  <c:v>-5.4014598540145876E-2</c:v>
                </c:pt>
                <c:pt idx="2060">
                  <c:v>-5.4014598540145876E-2</c:v>
                </c:pt>
                <c:pt idx="2061">
                  <c:v>-5.4014598540145876E-2</c:v>
                </c:pt>
                <c:pt idx="2062">
                  <c:v>-5.4014598540145876E-2</c:v>
                </c:pt>
                <c:pt idx="2063">
                  <c:v>-5.4014598540145876E-2</c:v>
                </c:pt>
                <c:pt idx="2064">
                  <c:v>-5.4014598540145876E-2</c:v>
                </c:pt>
                <c:pt idx="2065">
                  <c:v>-5.4014598540145876E-2</c:v>
                </c:pt>
                <c:pt idx="2066">
                  <c:v>-5.4014598540145876E-2</c:v>
                </c:pt>
                <c:pt idx="2067">
                  <c:v>-5.4014598540145876E-2</c:v>
                </c:pt>
                <c:pt idx="2068">
                  <c:v>-5.4014598540145876E-2</c:v>
                </c:pt>
                <c:pt idx="2069">
                  <c:v>-5.4014598540145876E-2</c:v>
                </c:pt>
                <c:pt idx="2070">
                  <c:v>-5.4014598540145876E-2</c:v>
                </c:pt>
                <c:pt idx="2071">
                  <c:v>-5.4014598540145876E-2</c:v>
                </c:pt>
                <c:pt idx="2072">
                  <c:v>-5.4014598540145876E-2</c:v>
                </c:pt>
                <c:pt idx="2073">
                  <c:v>-5.4014598540145876E-2</c:v>
                </c:pt>
                <c:pt idx="2074">
                  <c:v>-5.4014598540145876E-2</c:v>
                </c:pt>
                <c:pt idx="2075">
                  <c:v>-5.4014598540145876E-2</c:v>
                </c:pt>
                <c:pt idx="2076">
                  <c:v>-5.4014598540145876E-2</c:v>
                </c:pt>
                <c:pt idx="2077">
                  <c:v>-5.4014598540145876E-2</c:v>
                </c:pt>
                <c:pt idx="2078">
                  <c:v>-5.4014598540145876E-2</c:v>
                </c:pt>
                <c:pt idx="2079">
                  <c:v>-5.4014598540145876E-2</c:v>
                </c:pt>
                <c:pt idx="2080">
                  <c:v>-5.4014598540145876E-2</c:v>
                </c:pt>
                <c:pt idx="2081">
                  <c:v>-5.4014598540145876E-2</c:v>
                </c:pt>
                <c:pt idx="2082">
                  <c:v>-5.4014598540145876E-2</c:v>
                </c:pt>
                <c:pt idx="2083">
                  <c:v>-5.4014598540145876E-2</c:v>
                </c:pt>
                <c:pt idx="2084">
                  <c:v>-5.4014598540145876E-2</c:v>
                </c:pt>
                <c:pt idx="2085">
                  <c:v>-5.4014598540145876E-2</c:v>
                </c:pt>
                <c:pt idx="2086">
                  <c:v>-5.4014598540145876E-2</c:v>
                </c:pt>
                <c:pt idx="2087">
                  <c:v>-5.4014598540145876E-2</c:v>
                </c:pt>
                <c:pt idx="2088">
                  <c:v>-5.4014598540145876E-2</c:v>
                </c:pt>
                <c:pt idx="2089">
                  <c:v>-5.4014598540145876E-2</c:v>
                </c:pt>
                <c:pt idx="2090">
                  <c:v>-5.4014598540145876E-2</c:v>
                </c:pt>
                <c:pt idx="2091">
                  <c:v>-5.4014598540145876E-2</c:v>
                </c:pt>
                <c:pt idx="2092">
                  <c:v>-5.4014598540145876E-2</c:v>
                </c:pt>
                <c:pt idx="2093">
                  <c:v>-5.4014598540145876E-2</c:v>
                </c:pt>
                <c:pt idx="2094">
                  <c:v>-5.4014598540145876E-2</c:v>
                </c:pt>
                <c:pt idx="2095">
                  <c:v>-5.4014598540145876E-2</c:v>
                </c:pt>
                <c:pt idx="2096">
                  <c:v>-6.1313868613138679E-2</c:v>
                </c:pt>
                <c:pt idx="2097">
                  <c:v>-6.1313868613138679E-2</c:v>
                </c:pt>
                <c:pt idx="2098">
                  <c:v>-6.1313868613138679E-2</c:v>
                </c:pt>
                <c:pt idx="2099">
                  <c:v>-6.1313868613138679E-2</c:v>
                </c:pt>
                <c:pt idx="2100">
                  <c:v>-6.1313868613138679E-2</c:v>
                </c:pt>
                <c:pt idx="2101">
                  <c:v>-6.1313868613138679E-2</c:v>
                </c:pt>
                <c:pt idx="2102">
                  <c:v>-6.1313868613138679E-2</c:v>
                </c:pt>
                <c:pt idx="2103">
                  <c:v>-6.1313868613138679E-2</c:v>
                </c:pt>
                <c:pt idx="2104">
                  <c:v>-6.1313868613138679E-2</c:v>
                </c:pt>
                <c:pt idx="2105">
                  <c:v>-6.1313868613138679E-2</c:v>
                </c:pt>
                <c:pt idx="2106">
                  <c:v>-6.1313868613138679E-2</c:v>
                </c:pt>
                <c:pt idx="2107">
                  <c:v>-6.1313868613138679E-2</c:v>
                </c:pt>
                <c:pt idx="2108">
                  <c:v>-6.1313868613138679E-2</c:v>
                </c:pt>
                <c:pt idx="2109">
                  <c:v>-6.1313868613138679E-2</c:v>
                </c:pt>
                <c:pt idx="2110">
                  <c:v>-6.1313868613138679E-2</c:v>
                </c:pt>
                <c:pt idx="2111">
                  <c:v>-6.1313868613138679E-2</c:v>
                </c:pt>
                <c:pt idx="2112">
                  <c:v>-6.1313868613138679E-2</c:v>
                </c:pt>
                <c:pt idx="2113">
                  <c:v>-6.1313868613138679E-2</c:v>
                </c:pt>
                <c:pt idx="2114">
                  <c:v>-6.1313868613138679E-2</c:v>
                </c:pt>
                <c:pt idx="2115">
                  <c:v>-6.1313868613138679E-2</c:v>
                </c:pt>
                <c:pt idx="2116">
                  <c:v>-6.1313868613138679E-2</c:v>
                </c:pt>
                <c:pt idx="2117">
                  <c:v>-6.1313868613138679E-2</c:v>
                </c:pt>
                <c:pt idx="2118">
                  <c:v>-6.1313868613138679E-2</c:v>
                </c:pt>
                <c:pt idx="2119">
                  <c:v>-6.1313868613138679E-2</c:v>
                </c:pt>
                <c:pt idx="2120">
                  <c:v>-6.1313868613138679E-2</c:v>
                </c:pt>
                <c:pt idx="2121">
                  <c:v>-6.1313868613138679E-2</c:v>
                </c:pt>
                <c:pt idx="2122">
                  <c:v>-6.1313868613138679E-2</c:v>
                </c:pt>
                <c:pt idx="2123">
                  <c:v>-6.1313868613138679E-2</c:v>
                </c:pt>
                <c:pt idx="2124">
                  <c:v>-6.1313868613138679E-2</c:v>
                </c:pt>
                <c:pt idx="2125">
                  <c:v>-6.1313868613138679E-2</c:v>
                </c:pt>
                <c:pt idx="2126">
                  <c:v>-6.1313868613138679E-2</c:v>
                </c:pt>
                <c:pt idx="2127">
                  <c:v>-6.1313868613138679E-2</c:v>
                </c:pt>
                <c:pt idx="2128">
                  <c:v>-6.1313868613138679E-2</c:v>
                </c:pt>
                <c:pt idx="2129">
                  <c:v>-6.1313868613138679E-2</c:v>
                </c:pt>
                <c:pt idx="2130">
                  <c:v>-6.1313868613138679E-2</c:v>
                </c:pt>
                <c:pt idx="2131">
                  <c:v>-6.1313868613138679E-2</c:v>
                </c:pt>
                <c:pt idx="2132">
                  <c:v>-6.1313868613138679E-2</c:v>
                </c:pt>
                <c:pt idx="2133">
                  <c:v>-6.1313868613138679E-2</c:v>
                </c:pt>
                <c:pt idx="2134">
                  <c:v>-6.1313868613138679E-2</c:v>
                </c:pt>
                <c:pt idx="2135">
                  <c:v>-6.1313868613138679E-2</c:v>
                </c:pt>
                <c:pt idx="2136">
                  <c:v>-6.1313868613138679E-2</c:v>
                </c:pt>
                <c:pt idx="2137">
                  <c:v>-6.1313868613138679E-2</c:v>
                </c:pt>
                <c:pt idx="2138">
                  <c:v>-6.1313868613138679E-2</c:v>
                </c:pt>
                <c:pt idx="2139">
                  <c:v>-6.1313868613138679E-2</c:v>
                </c:pt>
                <c:pt idx="2140">
                  <c:v>-6.1313868613138679E-2</c:v>
                </c:pt>
                <c:pt idx="2141">
                  <c:v>-6.1313868613138679E-2</c:v>
                </c:pt>
                <c:pt idx="2142">
                  <c:v>-6.1313868613138679E-2</c:v>
                </c:pt>
                <c:pt idx="2143">
                  <c:v>-6.1313868613138679E-2</c:v>
                </c:pt>
                <c:pt idx="2144">
                  <c:v>-6.1313868613138679E-2</c:v>
                </c:pt>
                <c:pt idx="2145">
                  <c:v>-6.1313868613138679E-2</c:v>
                </c:pt>
                <c:pt idx="2146">
                  <c:v>-6.1313868613138679E-2</c:v>
                </c:pt>
                <c:pt idx="2147">
                  <c:v>-6.1313868613138679E-2</c:v>
                </c:pt>
                <c:pt idx="2148">
                  <c:v>-6.1313868613138679E-2</c:v>
                </c:pt>
                <c:pt idx="2149">
                  <c:v>-6.1313868613138679E-2</c:v>
                </c:pt>
                <c:pt idx="2150">
                  <c:v>-6.1313868613138679E-2</c:v>
                </c:pt>
                <c:pt idx="2151">
                  <c:v>-6.1313868613138679E-2</c:v>
                </c:pt>
                <c:pt idx="2152">
                  <c:v>-6.1313868613138679E-2</c:v>
                </c:pt>
                <c:pt idx="2153">
                  <c:v>-6.1313868613138679E-2</c:v>
                </c:pt>
                <c:pt idx="2154">
                  <c:v>-6.1313868613138679E-2</c:v>
                </c:pt>
                <c:pt idx="2155">
                  <c:v>-6.1313868613138679E-2</c:v>
                </c:pt>
                <c:pt idx="2156">
                  <c:v>-6.1313868613138679E-2</c:v>
                </c:pt>
                <c:pt idx="2157">
                  <c:v>-6.1313868613138679E-2</c:v>
                </c:pt>
                <c:pt idx="2158">
                  <c:v>-6.1313868613138679E-2</c:v>
                </c:pt>
                <c:pt idx="2159">
                  <c:v>-6.1313868613138679E-2</c:v>
                </c:pt>
                <c:pt idx="2160">
                  <c:v>-6.1313868613138679E-2</c:v>
                </c:pt>
                <c:pt idx="2161">
                  <c:v>-2.1897810218978027E-2</c:v>
                </c:pt>
                <c:pt idx="2162">
                  <c:v>-2.1897810218978027E-2</c:v>
                </c:pt>
                <c:pt idx="2163">
                  <c:v>-2.1897810218978027E-2</c:v>
                </c:pt>
                <c:pt idx="2164">
                  <c:v>-2.1897810218978027E-2</c:v>
                </c:pt>
                <c:pt idx="2165">
                  <c:v>-2.1897810218978027E-2</c:v>
                </c:pt>
                <c:pt idx="2166">
                  <c:v>-2.1897810218978027E-2</c:v>
                </c:pt>
                <c:pt idx="2167">
                  <c:v>-2.1897810218978027E-2</c:v>
                </c:pt>
                <c:pt idx="2168">
                  <c:v>-2.1897810218978027E-2</c:v>
                </c:pt>
                <c:pt idx="2169">
                  <c:v>-2.1897810218978027E-2</c:v>
                </c:pt>
                <c:pt idx="2170">
                  <c:v>-2.1897810218978027E-2</c:v>
                </c:pt>
                <c:pt idx="2171">
                  <c:v>-2.1897810218978027E-2</c:v>
                </c:pt>
                <c:pt idx="2172">
                  <c:v>-2.1897810218978027E-2</c:v>
                </c:pt>
                <c:pt idx="2173">
                  <c:v>-2.1897810218978027E-2</c:v>
                </c:pt>
                <c:pt idx="2174">
                  <c:v>-2.1897810218978027E-2</c:v>
                </c:pt>
                <c:pt idx="2175">
                  <c:v>-2.1897810218978027E-2</c:v>
                </c:pt>
                <c:pt idx="2176">
                  <c:v>-2.1897810218978027E-2</c:v>
                </c:pt>
                <c:pt idx="2177">
                  <c:v>-2.1897810218978027E-2</c:v>
                </c:pt>
                <c:pt idx="2178">
                  <c:v>-2.1897810218978027E-2</c:v>
                </c:pt>
                <c:pt idx="2179">
                  <c:v>-2.1897810218978027E-2</c:v>
                </c:pt>
                <c:pt idx="2180">
                  <c:v>-2.1897810218978027E-2</c:v>
                </c:pt>
                <c:pt idx="2181">
                  <c:v>-2.1897810218978027E-2</c:v>
                </c:pt>
                <c:pt idx="2182">
                  <c:v>-2.1897810218978027E-2</c:v>
                </c:pt>
                <c:pt idx="2183">
                  <c:v>-2.1897810218978027E-2</c:v>
                </c:pt>
                <c:pt idx="2184">
                  <c:v>-2.1897810218978027E-2</c:v>
                </c:pt>
                <c:pt idx="2185">
                  <c:v>-2.1897810218978027E-2</c:v>
                </c:pt>
                <c:pt idx="2186">
                  <c:v>-2.1897810218978027E-2</c:v>
                </c:pt>
                <c:pt idx="2187">
                  <c:v>-2.1897810218978027E-2</c:v>
                </c:pt>
                <c:pt idx="2188">
                  <c:v>-2.1897810218978027E-2</c:v>
                </c:pt>
                <c:pt idx="2189">
                  <c:v>-2.1897810218978027E-2</c:v>
                </c:pt>
                <c:pt idx="2190">
                  <c:v>-2.1897810218978027E-2</c:v>
                </c:pt>
                <c:pt idx="2191">
                  <c:v>-2.1897810218978027E-2</c:v>
                </c:pt>
                <c:pt idx="2192">
                  <c:v>-2.1897810218978027E-2</c:v>
                </c:pt>
                <c:pt idx="2193">
                  <c:v>-2.1897810218978027E-2</c:v>
                </c:pt>
                <c:pt idx="2194">
                  <c:v>-2.1897810218978027E-2</c:v>
                </c:pt>
                <c:pt idx="2195">
                  <c:v>-2.1897810218978027E-2</c:v>
                </c:pt>
                <c:pt idx="2196">
                  <c:v>-2.1897810218978027E-2</c:v>
                </c:pt>
                <c:pt idx="2197">
                  <c:v>-2.1897810218978027E-2</c:v>
                </c:pt>
                <c:pt idx="2198">
                  <c:v>-2.1897810218978027E-2</c:v>
                </c:pt>
                <c:pt idx="2199">
                  <c:v>-2.1897810218978027E-2</c:v>
                </c:pt>
                <c:pt idx="2200">
                  <c:v>-2.1897810218978027E-2</c:v>
                </c:pt>
                <c:pt idx="2201">
                  <c:v>-2.1897810218978027E-2</c:v>
                </c:pt>
                <c:pt idx="2202">
                  <c:v>-2.1897810218978027E-2</c:v>
                </c:pt>
                <c:pt idx="2203">
                  <c:v>-2.1897810218978027E-2</c:v>
                </c:pt>
                <c:pt idx="2204">
                  <c:v>-2.1897810218978027E-2</c:v>
                </c:pt>
                <c:pt idx="2205">
                  <c:v>-2.1897810218978027E-2</c:v>
                </c:pt>
                <c:pt idx="2206">
                  <c:v>-2.1897810218978027E-2</c:v>
                </c:pt>
                <c:pt idx="2207">
                  <c:v>-2.1897810218978027E-2</c:v>
                </c:pt>
                <c:pt idx="2208">
                  <c:v>-2.1897810218978027E-2</c:v>
                </c:pt>
                <c:pt idx="2209">
                  <c:v>-2.1897810218978027E-2</c:v>
                </c:pt>
                <c:pt idx="2210">
                  <c:v>-2.1897810218978027E-2</c:v>
                </c:pt>
                <c:pt idx="2211">
                  <c:v>-2.1897810218978027E-2</c:v>
                </c:pt>
                <c:pt idx="2212">
                  <c:v>-2.1897810218978027E-2</c:v>
                </c:pt>
                <c:pt idx="2213">
                  <c:v>-2.1897810218978027E-2</c:v>
                </c:pt>
                <c:pt idx="2214">
                  <c:v>-2.1897810218978027E-2</c:v>
                </c:pt>
                <c:pt idx="2215">
                  <c:v>-2.1897810218978027E-2</c:v>
                </c:pt>
                <c:pt idx="2216">
                  <c:v>-2.1897810218978027E-2</c:v>
                </c:pt>
                <c:pt idx="2217">
                  <c:v>-2.1897810218978027E-2</c:v>
                </c:pt>
                <c:pt idx="2218">
                  <c:v>-2.1897810218978027E-2</c:v>
                </c:pt>
                <c:pt idx="2219">
                  <c:v>-2.1897810218978027E-2</c:v>
                </c:pt>
                <c:pt idx="2220">
                  <c:v>-2.1897810218978027E-2</c:v>
                </c:pt>
                <c:pt idx="2221">
                  <c:v>-2.1897810218978027E-2</c:v>
                </c:pt>
                <c:pt idx="2222">
                  <c:v>-2.1897810218978027E-2</c:v>
                </c:pt>
                <c:pt idx="2223">
                  <c:v>-2.1897810218978027E-2</c:v>
                </c:pt>
                <c:pt idx="2224">
                  <c:v>-2.1897810218978027E-2</c:v>
                </c:pt>
                <c:pt idx="2225">
                  <c:v>-2.1897810218978027E-2</c:v>
                </c:pt>
                <c:pt idx="2226">
                  <c:v>-2.9197080291970701E-2</c:v>
                </c:pt>
                <c:pt idx="2227">
                  <c:v>-2.9197080291970701E-2</c:v>
                </c:pt>
                <c:pt idx="2228">
                  <c:v>-2.9197080291970701E-2</c:v>
                </c:pt>
                <c:pt idx="2229">
                  <c:v>-2.9197080291970701E-2</c:v>
                </c:pt>
                <c:pt idx="2230">
                  <c:v>-2.9197080291970701E-2</c:v>
                </c:pt>
                <c:pt idx="2231">
                  <c:v>-2.9197080291970701E-2</c:v>
                </c:pt>
                <c:pt idx="2232">
                  <c:v>-2.9197080291970701E-2</c:v>
                </c:pt>
                <c:pt idx="2233">
                  <c:v>-2.9197080291970701E-2</c:v>
                </c:pt>
                <c:pt idx="2234">
                  <c:v>-2.9197080291970701E-2</c:v>
                </c:pt>
                <c:pt idx="2235">
                  <c:v>-2.9197080291970701E-2</c:v>
                </c:pt>
                <c:pt idx="2236">
                  <c:v>-2.9197080291970701E-2</c:v>
                </c:pt>
                <c:pt idx="2237">
                  <c:v>-2.9197080291970701E-2</c:v>
                </c:pt>
                <c:pt idx="2238">
                  <c:v>-2.9197080291970701E-2</c:v>
                </c:pt>
                <c:pt idx="2239">
                  <c:v>-2.9197080291970701E-2</c:v>
                </c:pt>
                <c:pt idx="2240">
                  <c:v>-2.9197080291970701E-2</c:v>
                </c:pt>
                <c:pt idx="2241">
                  <c:v>-2.9197080291970701E-2</c:v>
                </c:pt>
                <c:pt idx="2242">
                  <c:v>-2.9197080291970701E-2</c:v>
                </c:pt>
                <c:pt idx="2243">
                  <c:v>-2.9197080291970701E-2</c:v>
                </c:pt>
                <c:pt idx="2244">
                  <c:v>-2.9197080291970701E-2</c:v>
                </c:pt>
                <c:pt idx="2245">
                  <c:v>-2.9197080291970701E-2</c:v>
                </c:pt>
                <c:pt idx="2246">
                  <c:v>-2.9197080291970701E-2</c:v>
                </c:pt>
                <c:pt idx="2247">
                  <c:v>-2.9197080291970701E-2</c:v>
                </c:pt>
                <c:pt idx="2248">
                  <c:v>-2.9197080291970701E-2</c:v>
                </c:pt>
                <c:pt idx="2249">
                  <c:v>-2.9197080291970701E-2</c:v>
                </c:pt>
                <c:pt idx="2250">
                  <c:v>-2.9197080291970701E-2</c:v>
                </c:pt>
                <c:pt idx="2251">
                  <c:v>-2.9197080291970701E-2</c:v>
                </c:pt>
                <c:pt idx="2252">
                  <c:v>-2.9197080291970701E-2</c:v>
                </c:pt>
                <c:pt idx="2253">
                  <c:v>-2.9197080291970701E-2</c:v>
                </c:pt>
                <c:pt idx="2254">
                  <c:v>-2.9197080291970701E-2</c:v>
                </c:pt>
                <c:pt idx="2255">
                  <c:v>-2.9197080291970701E-2</c:v>
                </c:pt>
                <c:pt idx="2256">
                  <c:v>-2.9197080291970701E-2</c:v>
                </c:pt>
                <c:pt idx="2257">
                  <c:v>-2.9197080291970701E-2</c:v>
                </c:pt>
                <c:pt idx="2258">
                  <c:v>-2.9197080291970701E-2</c:v>
                </c:pt>
                <c:pt idx="2259">
                  <c:v>-2.9197080291970701E-2</c:v>
                </c:pt>
                <c:pt idx="2260">
                  <c:v>-2.9197080291970701E-2</c:v>
                </c:pt>
                <c:pt idx="2261">
                  <c:v>-2.9197080291970701E-2</c:v>
                </c:pt>
                <c:pt idx="2262">
                  <c:v>-2.9197080291970701E-2</c:v>
                </c:pt>
                <c:pt idx="2263">
                  <c:v>-2.9197080291970701E-2</c:v>
                </c:pt>
                <c:pt idx="2264">
                  <c:v>-2.9197080291970701E-2</c:v>
                </c:pt>
                <c:pt idx="2265">
                  <c:v>-2.9197080291970701E-2</c:v>
                </c:pt>
                <c:pt idx="2266">
                  <c:v>-2.9197080291970701E-2</c:v>
                </c:pt>
                <c:pt idx="2267">
                  <c:v>-2.9197080291970701E-2</c:v>
                </c:pt>
                <c:pt idx="2268">
                  <c:v>-2.9197080291970701E-2</c:v>
                </c:pt>
                <c:pt idx="2269">
                  <c:v>-2.9197080291970701E-2</c:v>
                </c:pt>
                <c:pt idx="2270">
                  <c:v>-2.9197080291970701E-2</c:v>
                </c:pt>
                <c:pt idx="2271">
                  <c:v>-2.9197080291970701E-2</c:v>
                </c:pt>
                <c:pt idx="2272">
                  <c:v>-2.9197080291970701E-2</c:v>
                </c:pt>
                <c:pt idx="2273">
                  <c:v>-2.9197080291970701E-2</c:v>
                </c:pt>
                <c:pt idx="2274">
                  <c:v>-2.9197080291970701E-2</c:v>
                </c:pt>
                <c:pt idx="2275">
                  <c:v>-2.9197080291970701E-2</c:v>
                </c:pt>
                <c:pt idx="2276">
                  <c:v>-2.9197080291970701E-2</c:v>
                </c:pt>
                <c:pt idx="2277">
                  <c:v>-2.9197080291970701E-2</c:v>
                </c:pt>
                <c:pt idx="2278">
                  <c:v>-2.9197080291970701E-2</c:v>
                </c:pt>
                <c:pt idx="2279">
                  <c:v>-2.9197080291970701E-2</c:v>
                </c:pt>
                <c:pt idx="2280">
                  <c:v>-2.9197080291970701E-2</c:v>
                </c:pt>
                <c:pt idx="2281">
                  <c:v>-2.9197080291970701E-2</c:v>
                </c:pt>
                <c:pt idx="2282">
                  <c:v>-2.9197080291970701E-2</c:v>
                </c:pt>
                <c:pt idx="2283">
                  <c:v>-2.9197080291970701E-2</c:v>
                </c:pt>
                <c:pt idx="2284">
                  <c:v>-2.9197080291970701E-2</c:v>
                </c:pt>
                <c:pt idx="2285">
                  <c:v>-2.9197080291970701E-2</c:v>
                </c:pt>
                <c:pt idx="2286">
                  <c:v>-2.9197080291970701E-2</c:v>
                </c:pt>
                <c:pt idx="2287">
                  <c:v>-2.9197080291970701E-2</c:v>
                </c:pt>
                <c:pt idx="2288">
                  <c:v>-2.9197080291970701E-2</c:v>
                </c:pt>
                <c:pt idx="2289">
                  <c:v>-2.9197080291970701E-2</c:v>
                </c:pt>
                <c:pt idx="2290">
                  <c:v>-2.9197080291970701E-2</c:v>
                </c:pt>
                <c:pt idx="2291">
                  <c:v>-2.9197080291970701E-2</c:v>
                </c:pt>
                <c:pt idx="2292">
                  <c:v>-7.2992700729926753E-3</c:v>
                </c:pt>
                <c:pt idx="2293">
                  <c:v>-7.2992700729926753E-3</c:v>
                </c:pt>
                <c:pt idx="2294">
                  <c:v>-7.2992700729926753E-3</c:v>
                </c:pt>
                <c:pt idx="2295">
                  <c:v>-7.2992700729926753E-3</c:v>
                </c:pt>
                <c:pt idx="2296">
                  <c:v>-7.2992700729926753E-3</c:v>
                </c:pt>
                <c:pt idx="2297">
                  <c:v>-7.2992700729926753E-3</c:v>
                </c:pt>
                <c:pt idx="2298">
                  <c:v>-7.2992700729926753E-3</c:v>
                </c:pt>
                <c:pt idx="2299">
                  <c:v>-7.2992700729926753E-3</c:v>
                </c:pt>
                <c:pt idx="2300">
                  <c:v>-7.2992700729926753E-3</c:v>
                </c:pt>
                <c:pt idx="2301">
                  <c:v>-7.2992700729926753E-3</c:v>
                </c:pt>
                <c:pt idx="2302">
                  <c:v>-7.2992700729926753E-3</c:v>
                </c:pt>
                <c:pt idx="2303">
                  <c:v>-7.2992700729926753E-3</c:v>
                </c:pt>
                <c:pt idx="2304">
                  <c:v>-7.2992700729926753E-3</c:v>
                </c:pt>
                <c:pt idx="2305">
                  <c:v>-7.2992700729926753E-3</c:v>
                </c:pt>
                <c:pt idx="2306">
                  <c:v>-7.2992700729926753E-3</c:v>
                </c:pt>
                <c:pt idx="2307">
                  <c:v>-7.2992700729926753E-3</c:v>
                </c:pt>
                <c:pt idx="2308">
                  <c:v>-7.2992700729926753E-3</c:v>
                </c:pt>
                <c:pt idx="2309">
                  <c:v>-7.2992700729926753E-3</c:v>
                </c:pt>
                <c:pt idx="2310">
                  <c:v>-7.2992700729926753E-3</c:v>
                </c:pt>
                <c:pt idx="2311">
                  <c:v>-7.2992700729926753E-3</c:v>
                </c:pt>
                <c:pt idx="2312">
                  <c:v>-7.2992700729926753E-3</c:v>
                </c:pt>
                <c:pt idx="2313">
                  <c:v>-7.2992700729926753E-3</c:v>
                </c:pt>
                <c:pt idx="2314">
                  <c:v>-7.2992700729926753E-3</c:v>
                </c:pt>
                <c:pt idx="2315">
                  <c:v>-7.2992700729926753E-3</c:v>
                </c:pt>
                <c:pt idx="2316">
                  <c:v>-7.2992700729926753E-3</c:v>
                </c:pt>
                <c:pt idx="2317">
                  <c:v>-7.2992700729926753E-3</c:v>
                </c:pt>
                <c:pt idx="2318">
                  <c:v>-7.2992700729926753E-3</c:v>
                </c:pt>
                <c:pt idx="2319">
                  <c:v>-7.2992700729926753E-3</c:v>
                </c:pt>
                <c:pt idx="2320">
                  <c:v>-7.2992700729926753E-3</c:v>
                </c:pt>
                <c:pt idx="2321">
                  <c:v>-7.2992700729926753E-3</c:v>
                </c:pt>
                <c:pt idx="2322">
                  <c:v>-7.2992700729926753E-3</c:v>
                </c:pt>
                <c:pt idx="2323">
                  <c:v>-7.2992700729926753E-3</c:v>
                </c:pt>
                <c:pt idx="2324">
                  <c:v>-7.2992700729926753E-3</c:v>
                </c:pt>
                <c:pt idx="2325">
                  <c:v>-7.2992700729926753E-3</c:v>
                </c:pt>
                <c:pt idx="2326">
                  <c:v>-7.2992700729926753E-3</c:v>
                </c:pt>
                <c:pt idx="2327">
                  <c:v>-7.2992700729926753E-3</c:v>
                </c:pt>
                <c:pt idx="2328">
                  <c:v>-7.2992700729926753E-3</c:v>
                </c:pt>
                <c:pt idx="2329">
                  <c:v>-7.2992700729926753E-3</c:v>
                </c:pt>
                <c:pt idx="2330">
                  <c:v>-7.2992700729926753E-3</c:v>
                </c:pt>
                <c:pt idx="2331">
                  <c:v>-7.2992700729926753E-3</c:v>
                </c:pt>
                <c:pt idx="2332">
                  <c:v>-7.2992700729926753E-3</c:v>
                </c:pt>
                <c:pt idx="2333">
                  <c:v>-7.2992700729926753E-3</c:v>
                </c:pt>
                <c:pt idx="2334">
                  <c:v>-7.2992700729926753E-3</c:v>
                </c:pt>
                <c:pt idx="2335">
                  <c:v>-7.2992700729926753E-3</c:v>
                </c:pt>
                <c:pt idx="2336">
                  <c:v>-7.2992700729926753E-3</c:v>
                </c:pt>
                <c:pt idx="2337">
                  <c:v>-7.2992700729926753E-3</c:v>
                </c:pt>
                <c:pt idx="2338">
                  <c:v>-7.2992700729926753E-3</c:v>
                </c:pt>
                <c:pt idx="2339">
                  <c:v>-7.2992700729926753E-3</c:v>
                </c:pt>
                <c:pt idx="2340">
                  <c:v>-7.2992700729926753E-3</c:v>
                </c:pt>
                <c:pt idx="2341">
                  <c:v>-7.2992700729926753E-3</c:v>
                </c:pt>
                <c:pt idx="2342">
                  <c:v>-7.2992700729926753E-3</c:v>
                </c:pt>
                <c:pt idx="2343">
                  <c:v>-7.2992700729926753E-3</c:v>
                </c:pt>
                <c:pt idx="2344">
                  <c:v>-7.2992700729926753E-3</c:v>
                </c:pt>
                <c:pt idx="2345">
                  <c:v>-7.2992700729926753E-3</c:v>
                </c:pt>
                <c:pt idx="2346">
                  <c:v>-7.2992700729926753E-3</c:v>
                </c:pt>
                <c:pt idx="2347">
                  <c:v>-7.2992700729926753E-3</c:v>
                </c:pt>
                <c:pt idx="2348">
                  <c:v>-7.2992700729926753E-3</c:v>
                </c:pt>
                <c:pt idx="2349">
                  <c:v>-7.2992700729926753E-3</c:v>
                </c:pt>
                <c:pt idx="2350">
                  <c:v>-7.2992700729926753E-3</c:v>
                </c:pt>
                <c:pt idx="2351">
                  <c:v>-7.2992700729926753E-3</c:v>
                </c:pt>
                <c:pt idx="2352">
                  <c:v>-7.2992700729926753E-3</c:v>
                </c:pt>
                <c:pt idx="2353">
                  <c:v>-7.2992700729926753E-3</c:v>
                </c:pt>
                <c:pt idx="2354">
                  <c:v>-7.2992700729926753E-3</c:v>
                </c:pt>
                <c:pt idx="2355">
                  <c:v>-7.2992700729926753E-3</c:v>
                </c:pt>
                <c:pt idx="2356">
                  <c:v>-7.2992700729926753E-3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0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0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-7.9840319361277525E-3</c:v>
                </c:pt>
                <c:pt idx="3011">
                  <c:v>-7.9840319361277525E-3</c:v>
                </c:pt>
                <c:pt idx="3012">
                  <c:v>-7.9840319361277525E-3</c:v>
                </c:pt>
                <c:pt idx="3013">
                  <c:v>-7.9840319361277525E-3</c:v>
                </c:pt>
                <c:pt idx="3014">
                  <c:v>-7.9840319361277525E-3</c:v>
                </c:pt>
                <c:pt idx="3015">
                  <c:v>-7.9840319361277525E-3</c:v>
                </c:pt>
                <c:pt idx="3016">
                  <c:v>-7.9840319361277525E-3</c:v>
                </c:pt>
                <c:pt idx="3017">
                  <c:v>-7.9840319361277525E-3</c:v>
                </c:pt>
                <c:pt idx="3018">
                  <c:v>-7.9840319361277525E-3</c:v>
                </c:pt>
                <c:pt idx="3019">
                  <c:v>-7.9840319361277525E-3</c:v>
                </c:pt>
                <c:pt idx="3020">
                  <c:v>-7.9840319361277525E-3</c:v>
                </c:pt>
                <c:pt idx="3021">
                  <c:v>-7.9840319361277525E-3</c:v>
                </c:pt>
                <c:pt idx="3022">
                  <c:v>-7.9840319361277525E-3</c:v>
                </c:pt>
                <c:pt idx="3023">
                  <c:v>-7.9840319361277525E-3</c:v>
                </c:pt>
                <c:pt idx="3024">
                  <c:v>-7.9840319361277525E-3</c:v>
                </c:pt>
                <c:pt idx="3025">
                  <c:v>-7.9840319361277525E-3</c:v>
                </c:pt>
                <c:pt idx="3026">
                  <c:v>-7.9840319361277525E-3</c:v>
                </c:pt>
                <c:pt idx="3027">
                  <c:v>-7.9840319361277525E-3</c:v>
                </c:pt>
                <c:pt idx="3028">
                  <c:v>-7.9840319361277525E-3</c:v>
                </c:pt>
                <c:pt idx="3029">
                  <c:v>-7.9840319361277525E-3</c:v>
                </c:pt>
                <c:pt idx="3030">
                  <c:v>-7.9840319361277525E-3</c:v>
                </c:pt>
                <c:pt idx="3031">
                  <c:v>-7.9840319361277525E-3</c:v>
                </c:pt>
                <c:pt idx="3032">
                  <c:v>-7.9840319361277525E-3</c:v>
                </c:pt>
                <c:pt idx="3033">
                  <c:v>-7.9840319361277525E-3</c:v>
                </c:pt>
                <c:pt idx="3034">
                  <c:v>-7.9840319361277525E-3</c:v>
                </c:pt>
                <c:pt idx="3035">
                  <c:v>-7.9840319361277525E-3</c:v>
                </c:pt>
                <c:pt idx="3036">
                  <c:v>-7.9840319361277525E-3</c:v>
                </c:pt>
                <c:pt idx="3037">
                  <c:v>-7.9840319361277525E-3</c:v>
                </c:pt>
                <c:pt idx="3038">
                  <c:v>-7.9840319361277525E-3</c:v>
                </c:pt>
                <c:pt idx="3039">
                  <c:v>-7.9840319361277525E-3</c:v>
                </c:pt>
                <c:pt idx="3040">
                  <c:v>-7.9840319361277525E-3</c:v>
                </c:pt>
                <c:pt idx="3041">
                  <c:v>-7.9840319361277525E-3</c:v>
                </c:pt>
                <c:pt idx="3042">
                  <c:v>-7.9840319361277525E-3</c:v>
                </c:pt>
                <c:pt idx="3043">
                  <c:v>-7.9840319361277525E-3</c:v>
                </c:pt>
                <c:pt idx="3044">
                  <c:v>-7.9840319361277525E-3</c:v>
                </c:pt>
                <c:pt idx="3045">
                  <c:v>-7.9840319361277525E-3</c:v>
                </c:pt>
                <c:pt idx="3046">
                  <c:v>-7.9840319361277525E-3</c:v>
                </c:pt>
                <c:pt idx="3047">
                  <c:v>-7.9840319361277525E-3</c:v>
                </c:pt>
                <c:pt idx="3048">
                  <c:v>-7.9840319361277525E-3</c:v>
                </c:pt>
                <c:pt idx="3049">
                  <c:v>-7.9840319361277525E-3</c:v>
                </c:pt>
                <c:pt idx="3050">
                  <c:v>-7.9840319361277525E-3</c:v>
                </c:pt>
                <c:pt idx="3051">
                  <c:v>-7.9840319361277525E-3</c:v>
                </c:pt>
                <c:pt idx="3052">
                  <c:v>-7.9840319361277525E-3</c:v>
                </c:pt>
                <c:pt idx="3053">
                  <c:v>-7.9840319361277525E-3</c:v>
                </c:pt>
                <c:pt idx="3054">
                  <c:v>-7.9840319361277525E-3</c:v>
                </c:pt>
                <c:pt idx="3055">
                  <c:v>-7.9840319361277525E-3</c:v>
                </c:pt>
                <c:pt idx="3056">
                  <c:v>-7.9840319361277525E-3</c:v>
                </c:pt>
                <c:pt idx="3057">
                  <c:v>-7.9840319361277525E-3</c:v>
                </c:pt>
                <c:pt idx="3058">
                  <c:v>-7.9840319361277525E-3</c:v>
                </c:pt>
                <c:pt idx="3059">
                  <c:v>-7.9840319361277525E-3</c:v>
                </c:pt>
                <c:pt idx="3060">
                  <c:v>-7.9840319361277525E-3</c:v>
                </c:pt>
                <c:pt idx="3061">
                  <c:v>-7.9840319361277525E-3</c:v>
                </c:pt>
                <c:pt idx="3062">
                  <c:v>-7.9840319361277525E-3</c:v>
                </c:pt>
                <c:pt idx="3063">
                  <c:v>-7.9840319361277525E-3</c:v>
                </c:pt>
                <c:pt idx="3064">
                  <c:v>-7.9840319361277525E-3</c:v>
                </c:pt>
                <c:pt idx="3065">
                  <c:v>-7.9840319361277525E-3</c:v>
                </c:pt>
                <c:pt idx="3066">
                  <c:v>-7.9840319361277525E-3</c:v>
                </c:pt>
                <c:pt idx="3067">
                  <c:v>-7.9840319361277525E-3</c:v>
                </c:pt>
                <c:pt idx="3068">
                  <c:v>-7.9840319361277525E-3</c:v>
                </c:pt>
                <c:pt idx="3069">
                  <c:v>-7.9840319361277525E-3</c:v>
                </c:pt>
                <c:pt idx="3070">
                  <c:v>-7.9840319361277525E-3</c:v>
                </c:pt>
                <c:pt idx="3071">
                  <c:v>-7.9840319361277525E-3</c:v>
                </c:pt>
                <c:pt idx="3072">
                  <c:v>-7.9840319361277525E-3</c:v>
                </c:pt>
                <c:pt idx="3073">
                  <c:v>-7.9840319361277525E-3</c:v>
                </c:pt>
                <c:pt idx="3074">
                  <c:v>-7.9840319361277525E-3</c:v>
                </c:pt>
                <c:pt idx="3075">
                  <c:v>-7.9840319361277525E-3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0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0</c:v>
                </c:pt>
                <c:pt idx="3250">
                  <c:v>0</c:v>
                </c:pt>
                <c:pt idx="3251">
                  <c:v>0</c:v>
                </c:pt>
                <c:pt idx="3252">
                  <c:v>0</c:v>
                </c:pt>
                <c:pt idx="3253">
                  <c:v>0</c:v>
                </c:pt>
                <c:pt idx="3254">
                  <c:v>0</c:v>
                </c:pt>
                <c:pt idx="3255">
                  <c:v>0</c:v>
                </c:pt>
                <c:pt idx="3256">
                  <c:v>0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0</c:v>
                </c:pt>
                <c:pt idx="3261">
                  <c:v>0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0</c:v>
                </c:pt>
                <c:pt idx="3266">
                  <c:v>0</c:v>
                </c:pt>
                <c:pt idx="3267">
                  <c:v>0</c:v>
                </c:pt>
                <c:pt idx="3268">
                  <c:v>0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0</c:v>
                </c:pt>
                <c:pt idx="3273">
                  <c:v>0</c:v>
                </c:pt>
                <c:pt idx="3274">
                  <c:v>0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0</c:v>
                </c:pt>
                <c:pt idx="3279">
                  <c:v>0</c:v>
                </c:pt>
                <c:pt idx="3280">
                  <c:v>0</c:v>
                </c:pt>
                <c:pt idx="3281">
                  <c:v>0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0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0</c:v>
                </c:pt>
                <c:pt idx="3491">
                  <c:v>0</c:v>
                </c:pt>
                <c:pt idx="3492">
                  <c:v>0</c:v>
                </c:pt>
                <c:pt idx="3493">
                  <c:v>0</c:v>
                </c:pt>
                <c:pt idx="3494">
                  <c:v>0</c:v>
                </c:pt>
                <c:pt idx="3495">
                  <c:v>0</c:v>
                </c:pt>
                <c:pt idx="3496">
                  <c:v>0</c:v>
                </c:pt>
                <c:pt idx="3497">
                  <c:v>0</c:v>
                </c:pt>
                <c:pt idx="3498">
                  <c:v>0</c:v>
                </c:pt>
                <c:pt idx="3499">
                  <c:v>0</c:v>
                </c:pt>
                <c:pt idx="3500">
                  <c:v>0</c:v>
                </c:pt>
                <c:pt idx="3501">
                  <c:v>0</c:v>
                </c:pt>
                <c:pt idx="3502">
                  <c:v>0</c:v>
                </c:pt>
                <c:pt idx="3503">
                  <c:v>0</c:v>
                </c:pt>
                <c:pt idx="3504">
                  <c:v>0</c:v>
                </c:pt>
                <c:pt idx="3505">
                  <c:v>0</c:v>
                </c:pt>
                <c:pt idx="3506">
                  <c:v>0</c:v>
                </c:pt>
                <c:pt idx="3507">
                  <c:v>0</c:v>
                </c:pt>
                <c:pt idx="3508">
                  <c:v>0</c:v>
                </c:pt>
                <c:pt idx="3509">
                  <c:v>0</c:v>
                </c:pt>
                <c:pt idx="3510">
                  <c:v>0</c:v>
                </c:pt>
                <c:pt idx="3511">
                  <c:v>0</c:v>
                </c:pt>
                <c:pt idx="3512">
                  <c:v>0</c:v>
                </c:pt>
                <c:pt idx="3513">
                  <c:v>0</c:v>
                </c:pt>
                <c:pt idx="3514">
                  <c:v>0</c:v>
                </c:pt>
                <c:pt idx="3515">
                  <c:v>0</c:v>
                </c:pt>
                <c:pt idx="3516">
                  <c:v>0</c:v>
                </c:pt>
                <c:pt idx="3517">
                  <c:v>0</c:v>
                </c:pt>
                <c:pt idx="3518">
                  <c:v>0</c:v>
                </c:pt>
                <c:pt idx="3519">
                  <c:v>0</c:v>
                </c:pt>
                <c:pt idx="3520">
                  <c:v>0</c:v>
                </c:pt>
                <c:pt idx="3521">
                  <c:v>0</c:v>
                </c:pt>
                <c:pt idx="3522">
                  <c:v>0</c:v>
                </c:pt>
                <c:pt idx="3523">
                  <c:v>0</c:v>
                </c:pt>
                <c:pt idx="3524">
                  <c:v>0</c:v>
                </c:pt>
                <c:pt idx="3525">
                  <c:v>0</c:v>
                </c:pt>
                <c:pt idx="3526">
                  <c:v>0</c:v>
                </c:pt>
                <c:pt idx="3527">
                  <c:v>0</c:v>
                </c:pt>
                <c:pt idx="3528">
                  <c:v>0</c:v>
                </c:pt>
                <c:pt idx="3529">
                  <c:v>0</c:v>
                </c:pt>
                <c:pt idx="3530">
                  <c:v>0</c:v>
                </c:pt>
                <c:pt idx="3531">
                  <c:v>0</c:v>
                </c:pt>
                <c:pt idx="3532">
                  <c:v>0</c:v>
                </c:pt>
                <c:pt idx="3533">
                  <c:v>0</c:v>
                </c:pt>
                <c:pt idx="3534">
                  <c:v>0</c:v>
                </c:pt>
                <c:pt idx="3535">
                  <c:v>0</c:v>
                </c:pt>
                <c:pt idx="3536">
                  <c:v>0</c:v>
                </c:pt>
                <c:pt idx="3537">
                  <c:v>0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0</c:v>
                </c:pt>
                <c:pt idx="3543">
                  <c:v>0</c:v>
                </c:pt>
                <c:pt idx="3544">
                  <c:v>0</c:v>
                </c:pt>
                <c:pt idx="3545">
                  <c:v>0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0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0</c:v>
                </c:pt>
                <c:pt idx="3560">
                  <c:v>0</c:v>
                </c:pt>
                <c:pt idx="3561">
                  <c:v>0</c:v>
                </c:pt>
                <c:pt idx="3562">
                  <c:v>0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0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0</c:v>
                </c:pt>
                <c:pt idx="3731">
                  <c:v>0</c:v>
                </c:pt>
                <c:pt idx="3732">
                  <c:v>0</c:v>
                </c:pt>
                <c:pt idx="3733">
                  <c:v>0</c:v>
                </c:pt>
                <c:pt idx="3734">
                  <c:v>0</c:v>
                </c:pt>
                <c:pt idx="3735">
                  <c:v>0</c:v>
                </c:pt>
                <c:pt idx="3736">
                  <c:v>0</c:v>
                </c:pt>
                <c:pt idx="3737">
                  <c:v>0</c:v>
                </c:pt>
                <c:pt idx="3738">
                  <c:v>0</c:v>
                </c:pt>
                <c:pt idx="3739">
                  <c:v>0</c:v>
                </c:pt>
                <c:pt idx="3740">
                  <c:v>0</c:v>
                </c:pt>
                <c:pt idx="3741">
                  <c:v>0</c:v>
                </c:pt>
                <c:pt idx="3742">
                  <c:v>0</c:v>
                </c:pt>
                <c:pt idx="3743">
                  <c:v>0</c:v>
                </c:pt>
                <c:pt idx="3744">
                  <c:v>0</c:v>
                </c:pt>
                <c:pt idx="3745">
                  <c:v>0</c:v>
                </c:pt>
                <c:pt idx="3746">
                  <c:v>0</c:v>
                </c:pt>
                <c:pt idx="3747">
                  <c:v>0</c:v>
                </c:pt>
                <c:pt idx="3748">
                  <c:v>0</c:v>
                </c:pt>
                <c:pt idx="3749">
                  <c:v>0</c:v>
                </c:pt>
                <c:pt idx="3750">
                  <c:v>0</c:v>
                </c:pt>
                <c:pt idx="3751">
                  <c:v>0</c:v>
                </c:pt>
                <c:pt idx="3752">
                  <c:v>0</c:v>
                </c:pt>
                <c:pt idx="3753">
                  <c:v>0</c:v>
                </c:pt>
                <c:pt idx="3754">
                  <c:v>0</c:v>
                </c:pt>
                <c:pt idx="3755">
                  <c:v>0</c:v>
                </c:pt>
                <c:pt idx="3756">
                  <c:v>0</c:v>
                </c:pt>
                <c:pt idx="3757">
                  <c:v>0</c:v>
                </c:pt>
                <c:pt idx="3758">
                  <c:v>0</c:v>
                </c:pt>
                <c:pt idx="3759">
                  <c:v>0</c:v>
                </c:pt>
                <c:pt idx="3760">
                  <c:v>0</c:v>
                </c:pt>
                <c:pt idx="3761">
                  <c:v>0</c:v>
                </c:pt>
                <c:pt idx="3762">
                  <c:v>0</c:v>
                </c:pt>
                <c:pt idx="3763">
                  <c:v>0</c:v>
                </c:pt>
                <c:pt idx="3764">
                  <c:v>0</c:v>
                </c:pt>
                <c:pt idx="3765">
                  <c:v>0</c:v>
                </c:pt>
                <c:pt idx="3766">
                  <c:v>0</c:v>
                </c:pt>
                <c:pt idx="3767">
                  <c:v>0</c:v>
                </c:pt>
                <c:pt idx="3768">
                  <c:v>0</c:v>
                </c:pt>
                <c:pt idx="3769">
                  <c:v>0</c:v>
                </c:pt>
                <c:pt idx="3770">
                  <c:v>0</c:v>
                </c:pt>
                <c:pt idx="3771">
                  <c:v>0</c:v>
                </c:pt>
                <c:pt idx="3772">
                  <c:v>0</c:v>
                </c:pt>
                <c:pt idx="3773">
                  <c:v>0</c:v>
                </c:pt>
                <c:pt idx="3774">
                  <c:v>0</c:v>
                </c:pt>
                <c:pt idx="3775">
                  <c:v>0</c:v>
                </c:pt>
                <c:pt idx="3776">
                  <c:v>0</c:v>
                </c:pt>
                <c:pt idx="3777">
                  <c:v>0</c:v>
                </c:pt>
                <c:pt idx="3778">
                  <c:v>0</c:v>
                </c:pt>
                <c:pt idx="3779">
                  <c:v>0</c:v>
                </c:pt>
                <c:pt idx="3780">
                  <c:v>0</c:v>
                </c:pt>
                <c:pt idx="3781">
                  <c:v>0</c:v>
                </c:pt>
                <c:pt idx="3782">
                  <c:v>0</c:v>
                </c:pt>
                <c:pt idx="3783">
                  <c:v>0</c:v>
                </c:pt>
                <c:pt idx="3784">
                  <c:v>0</c:v>
                </c:pt>
                <c:pt idx="3785">
                  <c:v>0</c:v>
                </c:pt>
                <c:pt idx="3786">
                  <c:v>0</c:v>
                </c:pt>
                <c:pt idx="3787">
                  <c:v>0</c:v>
                </c:pt>
                <c:pt idx="3788">
                  <c:v>0</c:v>
                </c:pt>
                <c:pt idx="3789">
                  <c:v>0</c:v>
                </c:pt>
                <c:pt idx="3790">
                  <c:v>0</c:v>
                </c:pt>
                <c:pt idx="3791">
                  <c:v>0</c:v>
                </c:pt>
                <c:pt idx="3792">
                  <c:v>0</c:v>
                </c:pt>
                <c:pt idx="3793">
                  <c:v>0</c:v>
                </c:pt>
                <c:pt idx="3794">
                  <c:v>0</c:v>
                </c:pt>
                <c:pt idx="3795">
                  <c:v>0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0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0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5-4291-A070-EA924CD8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156719"/>
        <c:axId val="1879165839"/>
      </c:lineChart>
      <c:dateAx>
        <c:axId val="187915671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79165839"/>
        <c:crosses val="autoZero"/>
        <c:auto val="1"/>
        <c:lblOffset val="100"/>
        <c:baseTimeUnit val="days"/>
      </c:dateAx>
      <c:valAx>
        <c:axId val="187916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_);\(0.00%\);0.00%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79156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23</xdr:col>
          <xdr:colOff>463550</xdr:colOff>
          <xdr:row>31</xdr:row>
          <xdr:rowOff>6350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336550</xdr:colOff>
      <xdr:row>18</xdr:row>
      <xdr:rowOff>57150</xdr:rowOff>
    </xdr:from>
    <xdr:to>
      <xdr:col>23</xdr:col>
      <xdr:colOff>374650</xdr:colOff>
      <xdr:row>18</xdr:row>
      <xdr:rowOff>69850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5213350" y="2914650"/>
          <a:ext cx="91821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311150</xdr:colOff>
      <xdr:row>10</xdr:row>
      <xdr:rowOff>127000</xdr:rowOff>
    </xdr:from>
    <xdr:to>
      <xdr:col>23</xdr:col>
      <xdr:colOff>349250</xdr:colOff>
      <xdr:row>10</xdr:row>
      <xdr:rowOff>139700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5187950" y="1714500"/>
          <a:ext cx="9182100" cy="127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40862</xdr:rowOff>
    </xdr:from>
    <xdr:to>
      <xdr:col>5</xdr:col>
      <xdr:colOff>309217</xdr:colOff>
      <xdr:row>39</xdr:row>
      <xdr:rowOff>154608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278751</xdr:colOff>
      <xdr:row>4</xdr:row>
      <xdr:rowOff>60836</xdr:rowOff>
    </xdr:from>
    <xdr:to>
      <xdr:col>34</xdr:col>
      <xdr:colOff>576599</xdr:colOff>
      <xdr:row>42</xdr:row>
      <xdr:rowOff>153326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12700</xdr:colOff>
      <xdr:row>47</xdr:row>
      <xdr:rowOff>19050</xdr:rowOff>
    </xdr:from>
    <xdr:to>
      <xdr:col>35</xdr:col>
      <xdr:colOff>247650</xdr:colOff>
      <xdr:row>73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fdsup://factset/Doc%20Viewer%20Single?float_window=true&amp;positioning_strategy=center_on_screen&amp;_doc_docfn=U2FsdGVkX1+CRqrtWL02EdY6Om3N5nTuiHZQ0N1qlanTU+LInYF3aCmeSyuyMuiwaYtxZDMFgOf/VbaHgD1fOa07u7OIacqUitRzlTwx9Jg=&amp;_app_id=central_doc_viewer&amp;center_on_screen=true&amp;width=950&amp;height=800&amp;_dd2=%26f%3Dsld%26c%3Dtrue%26os%3D117168%26oe%3D117175" TargetMode="External"/><Relationship Id="rId117" Type="http://schemas.openxmlformats.org/officeDocument/2006/relationships/hyperlink" Target="fdsup://factset/Doc%20Viewer%20Single?float_window=true&amp;positioning_strategy=center_on_screen&amp;_doc_docfn=U2FsdGVkX1+nJJBPqsb4DjcN0Xm2ZYL3t4d+m3IzrVcOJQBap2mrGcolx47jCcYcav9wRYDPAnLw/aQZY2LVQCGS0PirE4sR3ylVVypCpQM=&amp;_app_id=central_doc_viewer&amp;center_on_screen=true&amp;width=950&amp;height=800&amp;_dd2=%26f%3Dsld%26c%3Dtrue%26os%3D47553%26oe%3D47556" TargetMode="External"/><Relationship Id="rId21" Type="http://schemas.openxmlformats.org/officeDocument/2006/relationships/hyperlink" Target="fdsup://factset/Doc%20Viewer%20Single?float_window=true&amp;positioning_strategy=center_on_screen&amp;_doc_docfn=U2FsdGVkX1+8il2P8vwsslzVrWwRQ+IYqYS7/jw6BJ3KbNGCykfxXyMDilkWuCF0913UCXsb0J2d6KjeEXVJMtDJgeqLMvfJzcMm3DD7oLo=&amp;_app_id=central_doc_viewer&amp;center_on_screen=true&amp;width=950&amp;height=800&amp;_dd2=%26f%3Dsld%26c%3Dtrue%26os%3D121259%26oe%3D121266" TargetMode="External"/><Relationship Id="rId42" Type="http://schemas.openxmlformats.org/officeDocument/2006/relationships/hyperlink" Target="fdsup://factset/Doc%20Viewer%20Single?float_window=true&amp;positioning_strategy=center_on_screen&amp;_doc_docfn=U2FsdGVkX1+UO1A0TS7y0Z13bWxoG6NIC40hH+wLc3+ZQVQ2OmgOqa1S09zioIi6SFS61Fhmzt+FuasrWyCmpt2HWOEQE0SetTa+AJpvzq8=&amp;_app_id=central_doc_viewer&amp;center_on_screen=true&amp;width=950&amp;height=800&amp;_dd2=%26f%3Dsld%26c%3Dtrue%26os%3D618352%26oe%3D618357" TargetMode="External"/><Relationship Id="rId47" Type="http://schemas.openxmlformats.org/officeDocument/2006/relationships/hyperlink" Target="fdsup://factset/Doc%20Viewer%20Single?float_window=true&amp;positioning_strategy=center_on_screen&amp;_doc_docfn=U2FsdGVkX18RfgM6NuEz5nAgUOK3RdIgkZvkatXmr5Wx/WGgQuS4f6e/zBOAGXd6JxvQ83IhEk4H3/dX8i+JRHSncUHxx9Fj3dyMpc5yt9U=&amp;_app_id=central_doc_viewer&amp;center_on_screen=true&amp;width=950&amp;height=800&amp;_dd2=%26f%3Dsld%26c%3Dtrue%26os%3D416549%26oe%3D416555" TargetMode="External"/><Relationship Id="rId63" Type="http://schemas.openxmlformats.org/officeDocument/2006/relationships/hyperlink" Target="fdsup://factset/Doc%20Viewer%20Single?float_window=true&amp;positioning_strategy=center_on_screen&amp;_doc_docfn=U2FsdGVkX19XjgWRuE475NWd7d58SR4/j8v2jrZJXIOuSQlaY+hP8QTxEkgl0xa0wOyG+o+1uABQcWYB9ocogC+rHi1Yyy9Mywn473Oqiq0=&amp;_app_id=central_doc_viewer&amp;center_on_screen=true&amp;width=950&amp;height=800&amp;_dd2=%26f%3Dsld%26c%3Dtrue%26os%3D124094%26oe%3D124101" TargetMode="External"/><Relationship Id="rId68" Type="http://schemas.openxmlformats.org/officeDocument/2006/relationships/hyperlink" Target="fdsup://factset/Doc%20Viewer%20Single?float_window=true&amp;positioning_strategy=center_on_screen&amp;_doc_docfn=U2FsdGVkX1+grTUBZ/8vHgVz/yltRk4nCSJJWHRsPoZpC0/0BjwdBGBbqf9rPHBgCHEGjymGpK6+0+pK06Qpoz14C4O4itZ1wof30ajuvBY=&amp;_app_id=central_doc_viewer&amp;center_on_screen=true&amp;width=950&amp;height=800&amp;_dd2=%26f%3Dsld%26c%3Dtrue%26os%3D174040%26oe%3D174047" TargetMode="External"/><Relationship Id="rId84" Type="http://schemas.openxmlformats.org/officeDocument/2006/relationships/hyperlink" Target="fdsup://factset/Doc%20Viewer%20Single?float_window=true&amp;positioning_strategy=center_on_screen&amp;_doc_docfn=U2FsdGVkX1+QRZBPWdOnpNssNIQ8lqU1/6ZNmhXrGTr+7yJUFuZA3zc3G1Cu+91Mbgdr2zHm8x+vDHQ/2aJ4/dN/ttTEDrYl2PLJS+QwOK0=&amp;_app_id=central_doc_viewer&amp;center_on_screen=true&amp;width=950&amp;height=800&amp;_dd2=%26f%3Dsld%26c%3Dtrue%26os%3D121666%26oe%3D121670" TargetMode="External"/><Relationship Id="rId89" Type="http://schemas.openxmlformats.org/officeDocument/2006/relationships/hyperlink" Target="fdsup://factset/Doc%20Viewer%20Single?float_window=true&amp;positioning_strategy=center_on_screen&amp;_doc_docfn=U2FsdGVkX19JLOcyTfwxTxIpCZwioWA81aJ16ZsKwSxxyrF573GMEexVvXTEy63Vp4Mo6BNPJhtyZSXHOupiD6ch9DdWwsJoFKsP2fLqhpU=&amp;_app_id=central_doc_viewer&amp;center_on_screen=true&amp;width=950&amp;height=800&amp;_dd2=%26f%3Dsld%26c%3Dtrue%26os%3D610632%26oe%3D610639" TargetMode="External"/><Relationship Id="rId112" Type="http://schemas.openxmlformats.org/officeDocument/2006/relationships/hyperlink" Target="fdsup://factset/Doc%20Viewer%20Single?float_window=true&amp;positioning_strategy=center_on_screen&amp;_doc_docfn=U2FsdGVkX1/r5GJsRmx9x5vatqlFWOHNe/PiQZcuqXZHiKNtWqoZpEcnIiG3AtwBqrYI81ytvYdev6j8VybvYlkiICu5E59cJdw7QHcq3NI=&amp;_app_id=central_doc_viewer&amp;center_on_screen=true&amp;width=950&amp;height=800&amp;_dd2=%26f%3Dsld%26c%3Dtrue%26os%3D464654%26oe%3D464660" TargetMode="External"/><Relationship Id="rId16" Type="http://schemas.openxmlformats.org/officeDocument/2006/relationships/hyperlink" Target="fdsup://factset/Doc%20Viewer%20Single?float_window=true&amp;positioning_strategy=center_on_screen&amp;_doc_docfn=U2FsdGVkX1+J23kkUXBA7Ds0ZcRsA6zy1BqnsF9kK4gAT7cQc+zjjYIiEG9IhgB5GAa+jSYOFvpSZh1otHxwusn5ZtLpU5iNrX26MMBPa+w=&amp;_app_id=central_doc_viewer&amp;center_on_screen=true&amp;width=950&amp;height=800&amp;_dd2=%26f%3Dsld%26c%3Dtrue%26os%3D121225%26oe%3D121229" TargetMode="External"/><Relationship Id="rId107" Type="http://schemas.openxmlformats.org/officeDocument/2006/relationships/hyperlink" Target="fdsup://factset/Doc%20Viewer%20Single?float_window=true&amp;positioning_strategy=center_on_screen&amp;_doc_docfn=U2FsdGVkX1+6pBFHalxX05Qokn8Ykvw0qD/yqnok9EIEou6Q+ofw8o1RJ8GyN8P2h++fsgnT/Dz5fnXOY+MXswsVkoW8nMuMh1DSCC2pD/U=&amp;_app_id=central_doc_viewer&amp;center_on_screen=true&amp;width=950&amp;height=800&amp;_dd2=%26f%3Dsld%26c%3Dtrue%26os%3D58218%26oe%3D58225" TargetMode="External"/><Relationship Id="rId11" Type="http://schemas.openxmlformats.org/officeDocument/2006/relationships/hyperlink" Target="fdsup://factset/Doc%20Viewer%20Single?float_window=true&amp;positioning_strategy=center_on_screen&amp;_doc_docfn=U2FsdGVkX1/Te+85xUGKdAXFhnSfaQUYMxesd+QUPYsjWk6BTzHiFfM/EFwIXxKbwMx+mrau+FiLJ1IOpL5T150GTlZc5qtn3X3/KMAaYVg=&amp;_app_id=central_doc_viewer&amp;center_on_screen=true&amp;width=950&amp;height=800&amp;_dd2=%26f%3Dsld%26c%3Dtrue%26os%3D42169%26oe%3D42178" TargetMode="External"/><Relationship Id="rId32" Type="http://schemas.openxmlformats.org/officeDocument/2006/relationships/hyperlink" Target="fdsup://factset/Doc%20Viewer%20Single?float_window=true&amp;positioning_strategy=center_on_screen&amp;_doc_docfn=U2FsdGVkX19QrPIyDAtiEp4AvbHh1xx7z9qyIRhAqUHwO5kZXRPElsXgK3jiPOVsu73hkG50o6huDg0CcFUxX5uZ0Jaul+kIymfzhkZfZqE=&amp;_app_id=central_doc_viewer&amp;center_on_screen=true&amp;width=950&amp;height=800&amp;_dd2=%26f%3Dsld%26c%3Dtrue%26os%3D415330%26oe%3D415337" TargetMode="External"/><Relationship Id="rId37" Type="http://schemas.openxmlformats.org/officeDocument/2006/relationships/hyperlink" Target="fdsup://factset/Doc%20Viewer%20Single?float_window=true&amp;positioning_strategy=center_on_screen&amp;_doc_docfn=U2FsdGVkX19hgcNzKFBEwJbY88B9z7GNaOsfScbDzwm1m1nunUA7SQQFEIl2lDlZKQF/PS+zYVZLzqAFilI91YGOw2ba6135cUJ37O2kbI8=&amp;_app_id=central_doc_viewer&amp;center_on_screen=true&amp;width=950&amp;height=800&amp;_dd2=%26f%3Dsld%26c%3Dtrue%26os%3D122617%26oe%3D122622" TargetMode="External"/><Relationship Id="rId53" Type="http://schemas.openxmlformats.org/officeDocument/2006/relationships/hyperlink" Target="fdsup://factset/Doc%20Viewer%20Single?float_window=true&amp;positioning_strategy=center_on_screen&amp;_doc_docfn=U2FsdGVkX1+x2yhsozxvRzvPuNycthfG45egybxs5jtawUApM7nt/uowE3jxvE2/ruobQi5xbjshEkzzAtB8zpB3WdvmfoEjUccq+pH726I=&amp;_app_id=central_doc_viewer&amp;center_on_screen=true&amp;width=950&amp;height=800&amp;_dd2=%26f%3Dsld%26c%3Dtrue%26os%3D123040%26oe%3D123043" TargetMode="External"/><Relationship Id="rId58" Type="http://schemas.openxmlformats.org/officeDocument/2006/relationships/hyperlink" Target="fdsup://factset/Doc%20Viewer%20Single?float_window=true&amp;positioning_strategy=center_on_screen&amp;_doc_docfn=U2FsdGVkX18xujuvg7i2yOXP26UQ3kD6m7ooDWHSoQEF7muxODAwl1j5Fr/yzDJ+Jov77FcNYd4cANFgDNAstvyUjtJPJvVlsJPjhsOIIzw=&amp;_app_id=central_doc_viewer&amp;center_on_screen=true&amp;width=950&amp;height=800&amp;_dd2=%26f%3Dsld%26c%3Dtrue%26os%3D126443%26oe%3D126448" TargetMode="External"/><Relationship Id="rId74" Type="http://schemas.openxmlformats.org/officeDocument/2006/relationships/hyperlink" Target="fdsup://factset/Doc%20Viewer%20Single?float_window=true&amp;positioning_strategy=center_on_screen&amp;_doc_docfn=U2FsdGVkX18c5DVneAc1oxE2IGkWtF8F3dd+kOQXIsEer9XgwsX/xn7M1IBqDogVs+ez8f5Ef23RhsI9ti08T3mOOjj2zCExRLRHCqnrDq8=&amp;_app_id=central_doc_viewer&amp;center_on_screen=true&amp;width=950&amp;height=800&amp;_dd2=%26f%3Dsld%26c%3Dtrue%26os%3D608275%26oe%3D608282" TargetMode="External"/><Relationship Id="rId79" Type="http://schemas.openxmlformats.org/officeDocument/2006/relationships/hyperlink" Target="fdsup://factset/Doc%20Viewer%20Single?float_window=true&amp;positioning_strategy=center_on_screen&amp;_doc_docfn=U2FsdGVkX1+v+O1c4DEEaVDVZBRQGK2KevgO0TqIiLOEf2ZahW1r0T/GMi6pkTKonNnNpkU1bW4lSkFVFlpMjaqGm8gIp3CwvoZ/B0NeBw8=&amp;_app_id=central_doc_viewer&amp;center_on_screen=true&amp;width=950&amp;height=800&amp;_dd2=%26f%3Dsld%26c%3Dtrue%26os%3D125068%26oe%3D125073" TargetMode="External"/><Relationship Id="rId102" Type="http://schemas.openxmlformats.org/officeDocument/2006/relationships/hyperlink" Target="fdsup://factset/Doc%20Viewer%20Single?float_window=true&amp;positioning_strategy=center_on_screen&amp;_doc_docfn=U2FsdGVkX19qhpGOEnFadnJJVjg2lPvPrJ0f5qjelPMTgLBNuDZjR8W2Z6u/hAnt049zUAubBYhzCXpT1uSj/F6n9q28zXWa9p6mFrRmEvU=&amp;_app_id=central_doc_viewer&amp;center_on_screen=true&amp;width=950&amp;height=800&amp;_dd2=%26f%3Dsld%26c%3Dtrue%26os%3D141323%26oe%3D141328" TargetMode="External"/><Relationship Id="rId5" Type="http://schemas.openxmlformats.org/officeDocument/2006/relationships/hyperlink" Target="fdsup://factset/Doc%20Viewer%20Single?float_window=true&amp;positioning_strategy=center_on_screen&amp;_doc_docfn=U2FsdGVkX1/vXKMKCnfUZ6WmVtr5T+IiqGomByxZR2odo1xESoN4tFSIS+Zw1UyBC1OUoYf4cENoiHZF6Mjesp1SNGM+zABNgfucWzfuqxM=&amp;_app_id=central_doc_viewer&amp;center_on_screen=true&amp;width=950&amp;height=800&amp;_dd2=%26f%3Dsld%26c%3Dtrue%26os%3D122772%26oe%3D122781" TargetMode="External"/><Relationship Id="rId90" Type="http://schemas.openxmlformats.org/officeDocument/2006/relationships/hyperlink" Target="fdsup://factset/Doc%20Viewer%20Single?float_window=true&amp;positioning_strategy=center_on_screen&amp;_doc_docfn=U2FsdGVkX19MMDZixVhD/17og//Ay/nQPz+benchYJI45NHDVjUcsEJJGjKhHEYRMVDyjrHeaZWnOWL2WkwUiziGKhheoQ4/mCaPx4CqpOg=&amp;_app_id=central_doc_viewer&amp;center_on_screen=true&amp;width=950&amp;height=800&amp;_dd2=%26f%3Dsld%26c%3Dtrue%26os%3D421935%26oe%3D421942" TargetMode="External"/><Relationship Id="rId95" Type="http://schemas.openxmlformats.org/officeDocument/2006/relationships/hyperlink" Target="fdsup://factset/Doc%20Viewer%20Single?float_window=true&amp;positioning_strategy=center_on_screen&amp;_doc_docfn=U2FsdGVkX1/pkk34Y9GaWV5iL1hV1vkQLbReW+ODzg91n9MWHBcF3nO4b3tIQm+dWxqPqdY9eVSYR/vyKFU6P+zpYhYe0boRijl3d8vvNMo=&amp;_app_id=central_doc_viewer&amp;center_on_screen=true&amp;width=950&amp;height=800&amp;_dd2=%26f%3Dsld%26c%3Dtrue%26os%3D126470%26oe%3D126475" TargetMode="External"/><Relationship Id="rId22" Type="http://schemas.openxmlformats.org/officeDocument/2006/relationships/hyperlink" Target="fdsup://factset/Doc%20Viewer%20Single?float_window=true&amp;positioning_strategy=center_on_screen&amp;_doc_docfn=U2FsdGVkX1+6FaIEWsedSRy7k+RK/dRlHoq5WJAMKul+cUEBK/DSCM7UMw8hLe3hFoT5twjrdCaAk0F1zVNAn/fjnO4P8h0zY4VhKPj+ZRA=&amp;_app_id=central_doc_viewer&amp;center_on_screen=true&amp;width=950&amp;height=800&amp;_dd2=%26f%3Dsld%26c%3Dtrue%26os%3D121930%26oe%3D121937" TargetMode="External"/><Relationship Id="rId27" Type="http://schemas.openxmlformats.org/officeDocument/2006/relationships/hyperlink" Target="fdsup://factset/Doc%20Viewer%20Single?float_window=true&amp;positioning_strategy=center_on_screen&amp;_doc_docfn=U2FsdGVkX1+oI8yMypmG/YwKb+mmtZnylAL0swuQBPwWj5yXn2r9ClUGYhO/QWnQhcSJl99rCLPkuY6OOM93Xsk+oprKmvcP3e2GYUynUQ8=&amp;_app_id=central_doc_viewer&amp;center_on_screen=true&amp;width=950&amp;height=800&amp;_dd2=%26f%3Dsld%26c%3Dtrue%26os%3D616519%26oe%3D616526" TargetMode="External"/><Relationship Id="rId43" Type="http://schemas.openxmlformats.org/officeDocument/2006/relationships/hyperlink" Target="fdsup://factset/Doc%20Viewer%20Single?float_window=true&amp;positioning_strategy=center_on_screen&amp;_doc_docfn=U2FsdGVkX1/Y8CJikv8aNdIyq/mGx1bNqqupbWpzdaRyYmYvCd5wyyukNjxvaej41oKPPBWpQ6atF7K68vOGlDPZ8si6p7h1vfjxWkRohww=&amp;_app_id=central_doc_viewer&amp;center_on_screen=true&amp;width=950&amp;height=800&amp;_dd2=%26f%3Dsld%26c%3Dtrue%26os%3D50115%26oe%3D50121" TargetMode="External"/><Relationship Id="rId48" Type="http://schemas.openxmlformats.org/officeDocument/2006/relationships/hyperlink" Target="fdsup://factset/Doc%20Viewer%20Single?float_window=true&amp;positioning_strategy=center_on_screen&amp;_doc_docfn=U2FsdGVkX1/VDdvkW3WE9B3kDUO4XGUi5TWO5k9/G1DI/0AUCIeVd2CGBfZ1xE0ZbCsQuytSfo4/2bfcrL42Zw01zHZehm1CXRZNDGyH+4s=&amp;_app_id=central_doc_viewer&amp;center_on_screen=true&amp;width=950&amp;height=800&amp;_dd2=%26f%3Dsld%26c%3Dtrue%26os%3D443247%26oe%3D443253" TargetMode="External"/><Relationship Id="rId64" Type="http://schemas.openxmlformats.org/officeDocument/2006/relationships/hyperlink" Target="fdsup://factset/Doc%20Viewer%20Single?float_window=true&amp;positioning_strategy=center_on_screen&amp;_doc_docfn=U2FsdGVkX1+UnwGbIY9S0O27biPAZjG2JADsTHQ9iYADwwFKEoyq/WeCKf7VrqjB1sabzRMoLURt/WRHQMNB+cRlwvY2AxBw5Owg3p5v3fA=&amp;_app_id=central_doc_viewer&amp;center_on_screen=true&amp;width=950&amp;height=800&amp;_dd2=%26f%3Dsld%26c%3Dtrue%26os%3D124366%26oe%3D124373" TargetMode="External"/><Relationship Id="rId69" Type="http://schemas.openxmlformats.org/officeDocument/2006/relationships/hyperlink" Target="fdsup://factset/Doc%20Viewer%20Single?float_window=true&amp;positioning_strategy=center_on_screen&amp;_doc_docfn=U2FsdGVkX1/JAMBWCbRFyXmvPQ9r12jMikSsi4EhK8AyTAyM0vMv06EMnB6OFQCLALIS67/jnil1sN4ffkmJ3fsvrIP+bbCvYYx6KQPFPzU=&amp;_app_id=central_doc_viewer&amp;center_on_screen=true&amp;width=950&amp;height=800&amp;_dd2=%26f%3Dsld%26c%3Dtrue%26os%3D120963%26oe%3D120970" TargetMode="External"/><Relationship Id="rId113" Type="http://schemas.openxmlformats.org/officeDocument/2006/relationships/hyperlink" Target="fdsup://factset/Doc%20Viewer%20Single?float_window=true&amp;positioning_strategy=center_on_screen&amp;_doc_docfn=U2FsdGVkX1+xF34cXwWM/5WGs2pbMpodmEK4XrbY1A1dks4Pu/SslQUh9VIlI4/Hb9zwiwffEHXFnJSXnpxI1U2hAXHZ0M97AxikKRLARxQ=&amp;_app_id=central_doc_viewer&amp;center_on_screen=true&amp;width=950&amp;height=800&amp;_dd2=%26f%3Dsld%26c%3Dtrue%26os%3D446606%26oe%3D446609" TargetMode="External"/><Relationship Id="rId118" Type="http://schemas.openxmlformats.org/officeDocument/2006/relationships/hyperlink" Target="fdsup://factset/Doc%20Viewer%20Single?float_window=true&amp;positioning_strategy=center_on_screen&amp;_doc_docfn=U2FsdGVkX1/pNtgV+mklVJIC4g1Ns8pP8QNwSG2K3/yqSUt6nPVZyb/JKPeHxk6/MfdVh7l6CgsyLbwqbN1PeADLpW0JDF7eIGaEy+OK7YQ=&amp;_app_id=central_doc_viewer&amp;center_on_screen=true&amp;width=950&amp;height=800&amp;_dd2=%26f%3Dsld%26c%3Dtrue%26os%3D51665%26oe%3D51671" TargetMode="External"/><Relationship Id="rId80" Type="http://schemas.openxmlformats.org/officeDocument/2006/relationships/hyperlink" Target="fdsup://factset/Doc%20Viewer%20Single?float_window=true&amp;positioning_strategy=center_on_screen&amp;_doc_docfn=U2FsdGVkX19YZftD3kBpScXoM59uK3OVpdoAynCA7gfdMipSZYhkTte+bTCBQ45sMynf1c7XJhNhrIR+zEkP+b2L+upJQtCHrKBz7XgVsyw=&amp;_app_id=central_doc_viewer&amp;center_on_screen=true&amp;width=950&amp;height=800&amp;_dd2=%26f%3Dsld%26c%3Dtrue%26os%3D125706%26oe%3D125711" TargetMode="External"/><Relationship Id="rId85" Type="http://schemas.openxmlformats.org/officeDocument/2006/relationships/hyperlink" Target="fdsup://factset/Doc%20Viewer%20Single?float_window=true&amp;positioning_strategy=center_on_screen&amp;_doc_docfn=U2FsdGVkX19GgZ69MpiR1Bqh2/2/mRa86l4Hva0LQCo+38vN3dL4YYkxgQt/bnYgcDQjOIST56TUr+eVJS/FKEzXNNUs+Wlpdej6QMxs5uY=&amp;_app_id=central_doc_viewer&amp;center_on_screen=true&amp;width=950&amp;height=800&amp;_dd2=%26f%3Dsld%26c%3Dtrue%26os%3D626442%26oe%3D626447" TargetMode="External"/><Relationship Id="rId12" Type="http://schemas.openxmlformats.org/officeDocument/2006/relationships/hyperlink" Target="fdsup://factset/Doc%20Viewer%20Single?float_window=true&amp;positioning_strategy=center_on_screen&amp;_doc_docfn=U2FsdGVkX1+yB2LekQdaEwItv/EH259uzAzbvsPubGM3JWcde7Yrc47LlJKClxT95hbx2jp0JxTpaTiygjMkhNfPfWeJN7nlmOYAUzwmDeg=&amp;_app_id=central_doc_viewer&amp;center_on_screen=true&amp;width=950&amp;height=800&amp;_dd2=%26f%3Dsld%26c%3Dtrue%26os%3D38986%26oe%3D38995" TargetMode="External"/><Relationship Id="rId17" Type="http://schemas.openxmlformats.org/officeDocument/2006/relationships/hyperlink" Target="fdsup://factset/Doc%20Viewer%20Single?float_window=true&amp;positioning_strategy=center_on_screen&amp;_doc_docfn=U2FsdGVkX19HrMXf+kJx7n2i4rLynwSrEgqENWv22b7S+g1ku/kCdZ4KaBFRBkAYoUXklEzjQIIGLdD5AWcRUucVBrtulsFYvTP4ANd31J0=&amp;_app_id=central_doc_viewer&amp;center_on_screen=true&amp;width=950&amp;height=800&amp;_dd2=%26f%3Dsld%26c%3Dtrue%26os%3D125679%26oe%3D125682" TargetMode="External"/><Relationship Id="rId33" Type="http://schemas.openxmlformats.org/officeDocument/2006/relationships/hyperlink" Target="fdsup://factset/Doc%20Viewer%20Single?float_window=true&amp;positioning_strategy=center_on_screen&amp;_doc_docfn=U2FsdGVkX18linVf8i9aQWFtGxiMRgpjSw1ZMiHzoULjaOgyTv4h8NA0OyLKm2Y7e8wVNf/E7i+N+pbHxFFqUw2tznIFzEX1rPgWORXBbG4=&amp;_app_id=central_doc_viewer&amp;center_on_screen=true&amp;width=950&amp;height=800&amp;_dd2=%26f%3Dsld%26c%3Dtrue%26os%3D441719%26oe%3D441726" TargetMode="External"/><Relationship Id="rId38" Type="http://schemas.openxmlformats.org/officeDocument/2006/relationships/hyperlink" Target="fdsup://factset/Doc%20Viewer%20Single?float_window=true&amp;positioning_strategy=center_on_screen&amp;_doc_docfn=U2FsdGVkX1/rYQHwknn9uRSebgsdqMBlfjC1yz88xqD8OrO2MvglPZ9MILWpVmOpKRIh0tLyjwAr+KkfdceWMwTbKRWMmVgf/gzCjBhCzd8=&amp;_app_id=central_doc_viewer&amp;center_on_screen=true&amp;width=950&amp;height=800&amp;_dd2=%26f%3Dsld%26c%3Dtrue%26os%3D127070%26oe%3D127075" TargetMode="External"/><Relationship Id="rId59" Type="http://schemas.openxmlformats.org/officeDocument/2006/relationships/hyperlink" Target="fdsup://factset/Doc%20Viewer%20Single?float_window=true&amp;positioning_strategy=center_on_screen&amp;_doc_docfn=U2FsdGVkX1/o3sf25aAphvFT6rsmEIhGDuvsEJ5aloSml9lqfW2rg7DKYTcomKQaJrjVvUmdKn3TpU7VfRlXWQfSbIjn1OcoGdWQtWdzUcU=&amp;_app_id=central_doc_viewer&amp;center_on_screen=true&amp;width=950&amp;height=800&amp;_dd2=%26f%3Dsld%26c%3Dtrue%26os%3D127144%26oe%3D127149" TargetMode="External"/><Relationship Id="rId103" Type="http://schemas.openxmlformats.org/officeDocument/2006/relationships/hyperlink" Target="fdsup://factset/Doc%20Viewer%20Single?float_window=true&amp;positioning_strategy=center_on_screen&amp;_doc_docfn=U2FsdGVkX195B2YmK95H5nq5iFMdcKVS3SlH479ebdRChRlXcyNeiFAS5ZCCy2Zi4nd0AI2IuS5pCBS6KhAUNQJgnns9IvvDV8+/0onrK68=&amp;_app_id=central_doc_viewer&amp;center_on_screen=true&amp;width=950&amp;height=800&amp;_dd2=%26f%3Dsld%26c%3Dtrue%26os%3D140672%26oe%3D140677" TargetMode="External"/><Relationship Id="rId108" Type="http://schemas.openxmlformats.org/officeDocument/2006/relationships/hyperlink" Target="fdsup://factset/Doc%20Viewer%20Single?float_window=true&amp;positioning_strategy=center_on_screen&amp;_doc_docfn=U2FsdGVkX19JQDGk0ro1Px6XnvsdCN0iqadm4OIJggJ+BvIJpElJZ11WLKo2iXutOgrTSA6BYU3ayHwYOQrmKMRKTi8iHD804UyJ+Q9ZQ58=&amp;_app_id=central_doc_viewer&amp;center_on_screen=true&amp;width=950&amp;height=800&amp;_dd2=%26f%3Dsld%26c%3Dtrue%26os%3D54110%26oe%3D54117" TargetMode="External"/><Relationship Id="rId54" Type="http://schemas.openxmlformats.org/officeDocument/2006/relationships/hyperlink" Target="fdsup://factset/Doc%20Viewer%20Single?float_window=true&amp;positioning_strategy=center_on_screen&amp;_doc_docfn=U2FsdGVkX18ZE62wIYkn2mXuHHCCUFXwCUWKtoLbMyX6DAvEEnS5yzotJ4S3XfzgZLizzQvqn5KQ0LwzubafBUq8qFcNObTzVzebg5B3UF8=&amp;_app_id=central_doc_viewer&amp;center_on_screen=true&amp;width=950&amp;height=800&amp;_dd2=%26f%3Dsld%26c%3Dtrue%26os%3D123239%26oe%3D123242" TargetMode="External"/><Relationship Id="rId70" Type="http://schemas.openxmlformats.org/officeDocument/2006/relationships/hyperlink" Target="fdsup://factset/Doc%20Viewer%20Single?float_window=true&amp;positioning_strategy=center_on_screen&amp;_doc_docfn=U2FsdGVkX1+mn2QcgEgnQi0rvspAPA+FX4nXG6eTvPWXiKrmV04tQkBk62goWm78wGwBGPXyBwZFmWl0NZSeVzPWlj58kKn/ZTHAPz2b3us=&amp;_app_id=central_doc_viewer&amp;center_on_screen=true&amp;width=950&amp;height=800&amp;_dd2=%26f%3Dsld%26c%3Dtrue%26os%3D624461%26oe%3D624466" TargetMode="External"/><Relationship Id="rId75" Type="http://schemas.openxmlformats.org/officeDocument/2006/relationships/hyperlink" Target="fdsup://factset/Doc%20Viewer%20Single?float_window=true&amp;positioning_strategy=center_on_screen&amp;_doc_docfn=U2FsdGVkX19r4BKcABTCHs+amGMQcjK8viyRl+j7AzOrNjdberO0gni0hPqI6EZtxQsJc1TJuGXpdWC/sf8haCv/i1SiG/vCjxfjyKMYbIE=&amp;_app_id=central_doc_viewer&amp;center_on_screen=true&amp;width=950&amp;height=800&amp;_dd2=%26f%3Dsld%26c%3Dtrue%26os%3D420531%26oe%3D420538" TargetMode="External"/><Relationship Id="rId91" Type="http://schemas.openxmlformats.org/officeDocument/2006/relationships/hyperlink" Target="fdsup://factset/Doc%20Viewer%20Single?float_window=true&amp;positioning_strategy=center_on_screen&amp;_doc_docfn=U2FsdGVkX1+kvoY8s41MdlZfcQ4NTJnjrhIcxlfBYuVPd+6GwTV8x6RJGfIPjKpxvHBIUpKCOx6C3N5XEBYMk0mfRtiQPb+1eT5t9AM++I0=&amp;_app_id=central_doc_viewer&amp;center_on_screen=true&amp;width=950&amp;height=800&amp;_dd2=%26f%3Dsld%26c%3Dtrue%26os%3D449906%26oe%3D449913" TargetMode="External"/><Relationship Id="rId96" Type="http://schemas.openxmlformats.org/officeDocument/2006/relationships/hyperlink" Target="fdsup://factset/Doc%20Viewer%20Single?float_window=true&amp;positioning_strategy=center_on_screen&amp;_doc_docfn=U2FsdGVkX18oGxCsUZ8G6j7JaSwW7pRCHxithcddICQWScUExkg7VETK7kbDThlQbHtWjCxZCIok6wJ/61iB6uYMohyGQJCWmgV6fzeOyOw=&amp;_app_id=central_doc_viewer&amp;center_on_screen=true&amp;width=950&amp;height=800&amp;_dd2=%26f%3Dsld%26c%3Dtrue%26os%3D130175%26oe%3D130180" TargetMode="External"/><Relationship Id="rId1" Type="http://schemas.openxmlformats.org/officeDocument/2006/relationships/hyperlink" Target="fdsup://factset/Doc%20Viewer%20Single?float_window=true&amp;positioning_strategy=center_on_screen&amp;_doc_docfn=U2FsdGVkX19IMqjkPRsaILhYBHrfEbv717+fL6UCNyywt34f+A2CPB3tCXw+EGT3C916Ygkrb9q5DCioE8owd4+fEfjGLovA1+opkQksBV8=&amp;_app_id=central_doc_viewer&amp;center_on_screen=true&amp;width=950&amp;height=800&amp;_dd2=%26f%3Dsld%26c%3Dtrue%26os%3D117943%26oe%3D117950" TargetMode="External"/><Relationship Id="rId6" Type="http://schemas.openxmlformats.org/officeDocument/2006/relationships/hyperlink" Target="fdsup://factset/Doc%20Viewer%20Single?float_window=true&amp;positioning_strategy=center_on_screen&amp;_doc_docfn=U2FsdGVkX1+GhHWMBE2DfUTG5tv8GpYroIfZ3ZHzVe90YUtjdF5JyrfZl4w10VlRrWthMhjlO1cWvOiRJENgeZDrRmc42/+TUN2DKsjmHLU=&amp;_app_id=central_doc_viewer&amp;center_on_screen=true&amp;width=950&amp;height=800&amp;_dd2=%26f%3Dsld%26c%3Dtrue%26os%3D121430%26oe%3D121439" TargetMode="External"/><Relationship Id="rId23" Type="http://schemas.openxmlformats.org/officeDocument/2006/relationships/hyperlink" Target="fdsup://factset/Doc%20Viewer%20Single?float_window=true&amp;positioning_strategy=center_on_screen&amp;_doc_docfn=U2FsdGVkX18F3wzQpuderBxiKpM6/mYzrGNRD5h9C16B9E4NAcoG0HT8u+a5SILQ8UV4mfU2L3tubo6x7CLe2W3UsFo8/bi2F0xJeXBzhLU=&amp;_app_id=central_doc_viewer&amp;center_on_screen=true&amp;width=950&amp;height=800&amp;_dd2=%26f%3Dsld%26c%3Dtrue%26os%3D126383%26oe%3D126390" TargetMode="External"/><Relationship Id="rId28" Type="http://schemas.openxmlformats.org/officeDocument/2006/relationships/hyperlink" Target="fdsup://factset/Doc%20Viewer%20Single?float_window=true&amp;positioning_strategy=center_on_screen&amp;_doc_docfn=U2FsdGVkX193OVVrG9+QFafrEeg9kv0iS8+6rn0eyUig+QUmUHgqDlYKHxrdMK/Dpm2Z3SpnJH8YKE/3Nc8wDnEKm9Twfh67o7JaUncoUzA=&amp;_app_id=central_doc_viewer&amp;center_on_screen=true&amp;width=950&amp;height=800&amp;_dd2=%26f%3Dsld%26c%3Dtrue%26os%3D49367%26oe%3D49376" TargetMode="External"/><Relationship Id="rId49" Type="http://schemas.openxmlformats.org/officeDocument/2006/relationships/hyperlink" Target="fdsup://factset/Doc%20Viewer%20Single?float_window=true&amp;positioning_strategy=center_on_screen&amp;_doc_docfn=U2FsdGVkX1/RlRPobRLp+zrR9zH5G4iNa73dii4s+3X+ph4scf01Hm0YI+nKcRTngC6GBytFvebpIB8PQoHF4mPysnd1VCEV6evd5sCcC3Q=&amp;_app_id=central_doc_viewer&amp;center_on_screen=true&amp;width=950&amp;height=800&amp;_dd2=%26f%3Dsld%26c%3Dtrue%26os%3D122310%26oe%3D122317" TargetMode="External"/><Relationship Id="rId114" Type="http://schemas.openxmlformats.org/officeDocument/2006/relationships/hyperlink" Target="fdsup://factset/Doc%20Viewer%20Single?float_window=true&amp;positioning_strategy=center_on_screen&amp;_doc_docfn=U2FsdGVkX1+ra3KMkfSwj/BY1Hjb+tQvBcV+lxZtpzsLsUgS3MsdA4IubXQWWVOG2z5CKeOeugs76lf9npMNxexJhNandRSm4ro754yL++g=&amp;_app_id=central_doc_viewer&amp;center_on_screen=true&amp;width=950&amp;height=800&amp;_dd2=%26f%3Dsld%26c%3Dtrue%26os%3D419317%26oe%3D419322" TargetMode="External"/><Relationship Id="rId119" Type="http://schemas.openxmlformats.org/officeDocument/2006/relationships/hyperlink" Target="fdsup://factset/Doc%20Viewer%20Single?float_window=true&amp;positioning_strategy=center_on_screen&amp;_doc_docfn=U2FsdGVkX18gQ7PJCEiBln59pPxUbeWr4NdR46rZ7o37T3qCzvnRElnYLVjaOhgWObN03LBwPFU6ow+VRcgi3P84UHdiZLqw1U0dqJDSWR0=&amp;_app_id=central_doc_viewer&amp;center_on_screen=true&amp;width=950&amp;height=800&amp;_dd2=%26f%3Dsld%26c%3Dtrue%26os%3D622363%26oe%3D622367" TargetMode="External"/><Relationship Id="rId44" Type="http://schemas.openxmlformats.org/officeDocument/2006/relationships/hyperlink" Target="fdsup://factset/Doc%20Viewer%20Single?float_window=true&amp;positioning_strategy=center_on_screen&amp;_doc_docfn=U2FsdGVkX184sQmFTDvQOgwTANrC5NDjccw/vrkuazfVOeL+ZQRfN5cXKUyh6IP2i55mjxDki9i/juQ7018lBYLWs4iDmVAvoEpJQBwc8r8=&amp;_app_id=central_doc_viewer&amp;center_on_screen=true&amp;width=950&amp;height=800&amp;_dd2=%26f%3Dsld%26c%3Dtrue%26os%3D46003%26oe%3D46009" TargetMode="External"/><Relationship Id="rId60" Type="http://schemas.openxmlformats.org/officeDocument/2006/relationships/hyperlink" Target="fdsup://factset/Doc%20Viewer%20Single?float_window=true&amp;positioning_strategy=center_on_screen&amp;_doc_docfn=U2FsdGVkX18yVLceT3wLYoklAIC4hDTOfVTM2Ib3XK2pVZEeKJL12QX0rFxqbrfJ8E83L52gZM6dpF5bX7lVolOJ5xyDpvVFteKioOFbRTc=&amp;_app_id=central_doc_viewer&amp;center_on_screen=true&amp;width=950&amp;height=800&amp;_dd2=%26f%3Dsld%26c%3Dtrue%26os%3D173066%26oe%3D173069" TargetMode="External"/><Relationship Id="rId65" Type="http://schemas.openxmlformats.org/officeDocument/2006/relationships/hyperlink" Target="fdsup://factset/Doc%20Viewer%20Single?float_window=true&amp;positioning_strategy=center_on_screen&amp;_doc_docfn=U2FsdGVkX18kQgpTYfveQkmUIiLhveX+9Y3RR/AXb4to3fbUk0Bd159T8oq6zjecOVj3FQLPauOYpXbK+EdN9uaSxgyA9RRZIe0opdeibOw=&amp;_app_id=central_doc_viewer&amp;center_on_screen=true&amp;width=950&amp;height=800&amp;_dd2=%26f%3Dsld%26c%3Dtrue%26os%3D125004%26oe%3D125011" TargetMode="External"/><Relationship Id="rId81" Type="http://schemas.openxmlformats.org/officeDocument/2006/relationships/hyperlink" Target="fdsup://factset/Doc%20Viewer%20Single?float_window=true&amp;positioning_strategy=center_on_screen&amp;_doc_docfn=U2FsdGVkX19E2eQQQpiStJ6dL4db7yzYF/vmk7OFYuwCBx/gNdSrTW2laIp6rzOOfGHYaunMTCxBOuOtrMt1CCa4l5x3TTL3c7Z2ycmRNu8=&amp;_app_id=central_doc_viewer&amp;center_on_screen=true&amp;width=950&amp;height=800&amp;_dd2=%26f%3Dsld%26c%3Dtrue%26os%3D129414%26oe%3D129419" TargetMode="External"/><Relationship Id="rId86" Type="http://schemas.openxmlformats.org/officeDocument/2006/relationships/hyperlink" Target="fdsup://factset/Doc%20Viewer%20Single?float_window=true&amp;positioning_strategy=center_on_screen&amp;_doc_docfn=U2FsdGVkX1/y4hcKpfFc9yveSLWZp9g5iwNwbVRU5enFQ4qjwuz5qGPlqdB/GIP/u1fXL/Vt5XfzCRgKQMSLy7Ye6uj9IYGt3G2EDZsVKIk=&amp;_app_id=central_doc_viewer&amp;center_on_screen=true&amp;width=950&amp;height=800&amp;_dd2=%26f%3Dsld%26c%3Dtrue%26os%3D53461%26oe%3D53468" TargetMode="External"/><Relationship Id="rId4" Type="http://schemas.openxmlformats.org/officeDocument/2006/relationships/hyperlink" Target="fdsup://factset/Doc%20Viewer%20Single?float_window=true&amp;positioning_strategy=center_on_screen&amp;_doc_docfn=U2FsdGVkX18HN01WDPPCiKbaONrXpCAVar5b9grepFpp4vAfk1LXtpoV+vqCqlPNPbmv23lOI1pZFxpBp5H6gvB3aaqgG8S0t9wcDI1EWgk=&amp;_app_id=central_doc_viewer&amp;center_on_screen=true&amp;width=950&amp;height=800&amp;_dd2=%26f%3Dsld%26c%3Dtrue%26os%3D118319%26oe%3D118328" TargetMode="External"/><Relationship Id="rId9" Type="http://schemas.openxmlformats.org/officeDocument/2006/relationships/hyperlink" Target="fdsup://factset/Doc%20Viewer%20Single?float_window=true&amp;positioning_strategy=center_on_screen&amp;_doc_docfn=U2FsdGVkX1/JXvX2mzF/w2lZ5uI16mR5KiTgjsMgYm812fBMG5U/ueHxKwU7agu6GwKZaE1Cv7dquTRzpY18J7htxaepR6qq131cgNntyNA=&amp;_app_id=central_doc_viewer&amp;center_on_screen=true&amp;width=950&amp;height=800&amp;_dd2=%26f%3Dsld%26c%3Dtrue%26os%3D608401%26oe%3D608408" TargetMode="External"/><Relationship Id="rId13" Type="http://schemas.openxmlformats.org/officeDocument/2006/relationships/hyperlink" Target="fdsup://factset/Doc%20Viewer%20Single?float_window=true&amp;positioning_strategy=center_on_screen&amp;_doc_docfn=U2FsdGVkX1/k5U7LIvBgZjvpAQCh6m7onGsnK0bq/RVC+qP3g3xIdjjAzyq6TVOOZ7qgZnXks2ynOsHceTVMy7fRQxAHtWX0A0hlt5asfRs=&amp;_app_id=central_doc_viewer&amp;center_on_screen=true&amp;width=950&amp;height=800&amp;_dd2=%26f%3Dsld%26c%3Dtrue%26os%3D590710%26oe%3D590719" TargetMode="External"/><Relationship Id="rId18" Type="http://schemas.openxmlformats.org/officeDocument/2006/relationships/hyperlink" Target="fdsup://factset/Doc%20Viewer%20Single?float_window=true&amp;positioning_strategy=center_on_screen&amp;_doc_docfn=U2FsdGVkX1/MRRbGsKsaTiedVNdX8EW+4YrPszgOCiykULwEEG9tDPhSrOAkZhydS4VpFULcc9bG5YAftTcHCAgvG5K3/8QrW5kq8hjHsog=&amp;_app_id=central_doc_viewer&amp;center_on_screen=true&amp;width=950&amp;height=800&amp;_dd2=%26f%3Dsld%26c%3Dtrue%26os%3D124337%26oe%3D124340" TargetMode="External"/><Relationship Id="rId39" Type="http://schemas.openxmlformats.org/officeDocument/2006/relationships/hyperlink" Target="fdsup://factset/Doc%20Viewer%20Single?float_window=true&amp;positioning_strategy=center_on_screen&amp;_doc_docfn=U2FsdGVkX18EMGDjtK7eF1abPW+brtzVWbJJ8q6wXSuqKoKNr9fkRCu+5upwknjF/KUqTDM3n1R1r9jQFSPIcXOcoQZvjnoGTZ52CBGwEPk=&amp;_app_id=central_doc_viewer&amp;center_on_screen=true&amp;width=950&amp;height=800&amp;_dd2=%26f%3Dsld%26c%3Dtrue%26os%3D125728%26oe%3D125733" TargetMode="External"/><Relationship Id="rId109" Type="http://schemas.openxmlformats.org/officeDocument/2006/relationships/hyperlink" Target="fdsup://factset/Doc%20Viewer%20Single?float_window=true&amp;positioning_strategy=center_on_screen&amp;_doc_docfn=U2FsdGVkX1/IV/KYkhdTcUMR5rCVYgo/PKz0b8tS+yNYVoE5/othw9FGl3dcwWbeZmCwlY7E/oPZsIYVnsO7NYyJAzo9TX7wb0QU54KXxSU=&amp;_app_id=central_doc_viewer&amp;center_on_screen=true&amp;width=950&amp;height=800&amp;_dd2=%26f%3Dsld%26c%3Dtrue%26os%3D50890%26oe%3D50897" TargetMode="External"/><Relationship Id="rId34" Type="http://schemas.openxmlformats.org/officeDocument/2006/relationships/hyperlink" Target="fdsup://factset/Doc%20Viewer%20Single?float_window=true&amp;positioning_strategy=center_on_screen&amp;_doc_docfn=U2FsdGVkX19zvxWmBPnXAI0rcC+aKRnMyQvUYBdtf9Y7gK0qgbfLHjf7jIycyU1W9hNk3pqpx5maxoF5I6FsjYN1TskdKkhZNUSHh4kQZHc=&amp;_app_id=central_doc_viewer&amp;center_on_screen=true&amp;width=950&amp;height=800&amp;_dd2=%26f%3Dsld%26c%3Dtrue%26os%3D121572%26oe%3D121577" TargetMode="External"/><Relationship Id="rId50" Type="http://schemas.openxmlformats.org/officeDocument/2006/relationships/hyperlink" Target="fdsup://factset/Doc%20Viewer%20Single?float_window=true&amp;positioning_strategy=center_on_screen&amp;_doc_docfn=U2FsdGVkX1/jiLV4j8e3Mgz25zPGL1zbtXUuXTodK6mAVg/XwtZvePGkylBnVu+xgI+l7bD4jiB21a7snnZYOLj6fP4tsMqjVYPcUj1VUhs=&amp;_app_id=central_doc_viewer&amp;center_on_screen=true&amp;width=950&amp;height=800&amp;_dd2=%26f%3Dsld%26c%3Dtrue%26os%3D122527%26oe%3D122534" TargetMode="External"/><Relationship Id="rId55" Type="http://schemas.openxmlformats.org/officeDocument/2006/relationships/hyperlink" Target="fdsup://factset/Doc%20Viewer%20Single?float_window=true&amp;positioning_strategy=center_on_screen&amp;_doc_docfn=U2FsdGVkX19Hovsj+tmvxlOVOkk3fv7/RrI7xUUFgMD/BpJTbw2M3LI0k+bU6pOf5I1pY2YXRwvt5ymBTXUSH9SDdaSG8dKvAbCtY2Whfog=&amp;_app_id=central_doc_viewer&amp;center_on_screen=true&amp;width=950&amp;height=800&amp;_dd2=%26f%3Dsld%26c%3Dtrue%26os%3D123439%26oe%3D123443" TargetMode="External"/><Relationship Id="rId76" Type="http://schemas.openxmlformats.org/officeDocument/2006/relationships/hyperlink" Target="fdsup://factset/Doc%20Viewer%20Single?float_window=true&amp;positioning_strategy=center_on_screen&amp;_doc_docfn=U2FsdGVkX19XE75Y6v3MjQED6sV5dwjLYsD98i9FAEGPe4phf1HitrLQ+nB9o8QE0TIwox2nnQHt7LnLcScfNravQsI0NprXdh0hAz4Gtqc=&amp;_app_id=central_doc_viewer&amp;center_on_screen=true&amp;width=950&amp;height=800&amp;_dd2=%26f%3Dsld%26c%3Dtrue%26os%3D448139%26oe%3D448146" TargetMode="External"/><Relationship Id="rId97" Type="http://schemas.openxmlformats.org/officeDocument/2006/relationships/hyperlink" Target="fdsup://factset/Doc%20Viewer%20Single?float_window=true&amp;positioning_strategy=center_on_screen&amp;_doc_docfn=U2FsdGVkX19PyB3vxkKX4KaxQXzOKPrb/f05x7Y749UMgzgCenlikjngqv70EeYT0TJgjqRlDovDYVVmUlx74TvabxS256wsJy4y4lhrJz8=&amp;_app_id=central_doc_viewer&amp;center_on_screen=true&amp;width=950&amp;height=800&amp;_dd2=%26f%3Dsld%26c%3Dtrue%26os%3D129536%26oe%3D129543" TargetMode="External"/><Relationship Id="rId104" Type="http://schemas.openxmlformats.org/officeDocument/2006/relationships/hyperlink" Target="fdsup://factset/Doc%20Viewer%20Single?float_window=true&amp;positioning_strategy=center_on_screen&amp;_doc_docfn=U2FsdGVkX18U7jLXds82/jA/BtxqP9gNnXT/8gwoaf9PKo7gUtz38i3qr0c9vLys8E3V80YyLEksaTxQUUzb+mbjXXD9RDhq5nOuA2PhdIM=&amp;_app_id=central_doc_viewer&amp;center_on_screen=true&amp;width=950&amp;height=800&amp;_dd2=%26f%3Dsld%26c%3Dtrue%26os%3D179116%26oe%3D179121" TargetMode="External"/><Relationship Id="rId120" Type="http://schemas.openxmlformats.org/officeDocument/2006/relationships/hyperlink" Target="fdsup://factset/Doc%20Viewer%20Single?float_window=true&amp;positioning_strategy=center_on_screen&amp;_doc_docfn=U2FsdGVkX1+GnxF5IjRV8P1uAypz2LuS7uXcJYx/IPFg2QV71asxZOrlK4z+KUNsgzqAv98nbKh907kxYLW+WVggaM/jFFR8MywElE6Sm84=&amp;_app_id=central_doc_viewer&amp;center_on_screen=true&amp;width=950&amp;height=800&amp;_dd2=%26f%3Dsld%26c%3Dtrue%26os%3D119288%26oe%3D119291" TargetMode="External"/><Relationship Id="rId7" Type="http://schemas.openxmlformats.org/officeDocument/2006/relationships/hyperlink" Target="fdsup://factset/Doc%20Viewer%20Single?float_window=true&amp;positioning_strategy=center_on_screen&amp;_doc_docfn=U2FsdGVkX18Eq2UjKhy6BHZgpuDT1hC+UrTROgNYR9L5m3Ri6qT/UH5AnxTeZmd2t9IachTtws3igvYaqisbPOxNujyNJ4wfShdy10FcP1M=&amp;_app_id=central_doc_viewer&amp;center_on_screen=true&amp;width=950&amp;height=800&amp;_dd2=%26f%3Dsld%26c%3Dtrue%26os%3D167393%26oe%3D167402" TargetMode="External"/><Relationship Id="rId71" Type="http://schemas.openxmlformats.org/officeDocument/2006/relationships/hyperlink" Target="fdsup://factset/Doc%20Viewer%20Single?float_window=true&amp;positioning_strategy=center_on_screen&amp;_doc_docfn=U2FsdGVkX18+apZH4q/+4p3jDzBFWnWQKvmPnmxEqO8EkwieYfr63lhoN0+gZKn4/rJVFibjuMAlZiOuttFJWyp9Rxpo70uze1BANmDMG8M=&amp;_app_id=central_doc_viewer&amp;center_on_screen=true&amp;width=950&amp;height=800&amp;_dd2=%26f%3Dsld%26c%3Dtrue%26os%3D52699%26oe%3D52708" TargetMode="External"/><Relationship Id="rId92" Type="http://schemas.openxmlformats.org/officeDocument/2006/relationships/hyperlink" Target="fdsup://factset/Doc%20Viewer%20Single?float_window=true&amp;positioning_strategy=center_on_screen&amp;_doc_docfn=U2FsdGVkX1851T0uCatD2OSIkkeQEEjMbemnyuJv56kYRxGpZSSMUt1la8DAZyv1PhSDC7jJkPWwGawrkUHI102ETWuN0BD5gh+xslhZmLE=&amp;_app_id=central_doc_viewer&amp;center_on_screen=true&amp;width=950&amp;height=800&amp;_dd2=%26f%3Dsld%26c%3Dtrue%26os%3D125406%26oe%3D125413" TargetMode="External"/><Relationship Id="rId2" Type="http://schemas.openxmlformats.org/officeDocument/2006/relationships/hyperlink" Target="fdsup://factset/Doc%20Viewer%20Single?float_window=true&amp;positioning_strategy=center_on_screen&amp;_doc_docfn=U2FsdGVkX1/NiVc4q8mHwYE2p5xddbl2pGhgncppgC1UxJP8sQs5Povd7W2prKIDObae8yH9E55fdPSLV/iv80n8rIF83x44s8sRyhkswjk=&amp;_app_id=central_doc_viewer&amp;center_on_screen=true&amp;width=950&amp;height=800&amp;_dd2=%26f%3Dsld%26c%3Dtrue%26os%3D118177%26oe%3D118184" TargetMode="External"/><Relationship Id="rId29" Type="http://schemas.openxmlformats.org/officeDocument/2006/relationships/hyperlink" Target="fdsup://factset/Doc%20Viewer%20Single?float_window=true&amp;positioning_strategy=center_on_screen&amp;_doc_docfn=U2FsdGVkX187DOm3Hg0tdqWpstpDSSbn9vKxa1Dn4oGAs62Ye0ufzH5rvElIzxQbC6w27kKtcfJ6rb/dE8NSlWLiq8a6HBkte7b/bKujzGM=&amp;_app_id=central_doc_viewer&amp;center_on_screen=true&amp;width=950&amp;height=800&amp;_dd2=%26f%3Dsld%26c%3Dtrue%26os%3D45264%26oe%3D45271" TargetMode="External"/><Relationship Id="rId24" Type="http://schemas.openxmlformats.org/officeDocument/2006/relationships/hyperlink" Target="fdsup://factset/Doc%20Viewer%20Single?float_window=true&amp;positioning_strategy=center_on_screen&amp;_doc_docfn=U2FsdGVkX1/IUHAEhYcS5BlRXykUzeX5mcuXs4cKmbXXnSHJBStEBY62t7/uW2/hT7u6heX4X1qaeL4i7usT8w/RmvyUJuTMtLAGNCIZ8NY=&amp;_app_id=central_doc_viewer&amp;center_on_screen=true&amp;width=950&amp;height=800&amp;_dd2=%26f%3Dsld%26c%3Dtrue%26os%3D125041%26oe%3D125048" TargetMode="External"/><Relationship Id="rId40" Type="http://schemas.openxmlformats.org/officeDocument/2006/relationships/hyperlink" Target="fdsup://factset/Doc%20Viewer%20Single?float_window=true&amp;positioning_strategy=center_on_screen&amp;_doc_docfn=U2FsdGVkX1+4W1sUqQ19f7m8Di2CVdicifOP3BgNlkl5NHgjzXcwq3oMMD54RnGhCP7crUTKU4kD99LRxVhLBRDPPuV0ckFU3tUSJpmY76I=&amp;_app_id=central_doc_viewer&amp;center_on_screen=true&amp;width=950&amp;height=800&amp;_dd2=%26f%3Dsld%26c%3Dtrue%26os%3D170930%26oe%3D170935" TargetMode="External"/><Relationship Id="rId45" Type="http://schemas.openxmlformats.org/officeDocument/2006/relationships/hyperlink" Target="fdsup://factset/Doc%20Viewer%20Single?float_window=true&amp;positioning_strategy=center_on_screen&amp;_doc_docfn=U2FsdGVkX1+0damAEGxK0iW57saQ9Bi6qttFVXnJuT8ZtNLTKGn72mTOTLz8BP7tu7FosPaWZWa+EKtQ7ToGj6cU/lO2IAjbfVuXpIqgDjE=&amp;_app_id=central_doc_viewer&amp;center_on_screen=true&amp;width=950&amp;height=800&amp;_dd2=%26f%3Dsld%26c%3Dtrue%26os%3D42815%26oe%3D42821" TargetMode="External"/><Relationship Id="rId66" Type="http://schemas.openxmlformats.org/officeDocument/2006/relationships/hyperlink" Target="fdsup://factset/Doc%20Viewer%20Single?float_window=true&amp;positioning_strategy=center_on_screen&amp;_doc_docfn=U2FsdGVkX1+AMmHqm/LgLGqCCuqqjBQz3TleipNLXM7VLb5T1GAuKdk0S46jpuC0ZhFwoey7yhlFV7X9R2zKn+mQQhlkYSs5TpxIfkj3ttY=&amp;_app_id=central_doc_viewer&amp;center_on_screen=true&amp;width=950&amp;height=800&amp;_dd2=%26f%3Dsld%26c%3Dtrue%26os%3D128714%26oe%3D128719" TargetMode="External"/><Relationship Id="rId87" Type="http://schemas.openxmlformats.org/officeDocument/2006/relationships/hyperlink" Target="fdsup://factset/Doc%20Viewer%20Single?float_window=true&amp;positioning_strategy=center_on_screen&amp;_doc_docfn=U2FsdGVkX18ZwWtxe7VJvdzSpnUSOQmK9FTHTLP3W/02GlEMnG+W4o6TKBVFIvFtBeVzo6niCz/lomjcTulHqEWNN84qe4EXFw/yvSoxERY=&amp;_app_id=central_doc_viewer&amp;center_on_screen=true&amp;width=950&amp;height=800&amp;_dd2=%26f%3Dsld%26c%3Dtrue%26os%3D49345%26oe%3D49352" TargetMode="External"/><Relationship Id="rId110" Type="http://schemas.openxmlformats.org/officeDocument/2006/relationships/hyperlink" Target="fdsup://factset/Doc%20Viewer%20Single?float_window=true&amp;positioning_strategy=center_on_screen&amp;_doc_docfn=U2FsdGVkX19IqJPIr1NS3LpytB50JBYRC5r0HEAvei4Mzpaq4E8QoQwwY2ZONPqO51k+9MtCmDoTp6z041H5DXVqbYPZRh797Ifh2RK2Ma0=&amp;_app_id=central_doc_viewer&amp;center_on_screen=true&amp;width=950&amp;height=800&amp;_dd2=%26f%3Dsld%26c%3Dtrue%26os%3D630452%26oe%3D630458" TargetMode="External"/><Relationship Id="rId115" Type="http://schemas.openxmlformats.org/officeDocument/2006/relationships/hyperlink" Target="fdsup://factset/Doc%20Viewer%20Single?float_window=true&amp;positioning_strategy=center_on_screen&amp;_doc_docfn=U2FsdGVkX18EEVy93VmJuj4bC1OH8X95PBVbPXXjXKu0UZi/HNvTHfriVoTDx05kj+pI/65zy7f7SeamvRzlwzd3rQHDIuJqYLfbCE06Lac=&amp;_app_id=central_doc_viewer&amp;center_on_screen=true&amp;width=950&amp;height=800&amp;_dd2=%26f%3Dsld%26c%3Dtrue%26os%3D606111%26oe%3D606118" TargetMode="External"/><Relationship Id="rId61" Type="http://schemas.openxmlformats.org/officeDocument/2006/relationships/hyperlink" Target="fdsup://factset/Doc%20Viewer%20Single?float_window=true&amp;positioning_strategy=center_on_screen&amp;_doc_docfn=U2FsdGVkX1+hdBQjj/Jcmmob43zOvxr+KcdMslkGdGIwJ4c4ID+8Bh7aQWriZHj72NH9W9r7Gp7ivu/K07/FaOu+THzi0hhkFi5eXCYVolA=&amp;_app_id=central_doc_viewer&amp;center_on_screen=true&amp;width=950&amp;height=800&amp;_dd2=%26f%3Dsld%26c%3Dtrue%26os%3D119989%26oe%3D119992" TargetMode="External"/><Relationship Id="rId82" Type="http://schemas.openxmlformats.org/officeDocument/2006/relationships/hyperlink" Target="fdsup://factset/Doc%20Viewer%20Single?float_window=true&amp;positioning_strategy=center_on_screen&amp;_doc_docfn=U2FsdGVkX1/h3BcQ7ENyI8Z+yzBN/ABe+MGxLRybxf9K/TEWVUFbhmUL96LrJzO8fJ0EmR4jlf2HL+juX4vw3ZOuSaVtOuxK3XH9K1hN1cQ=&amp;_app_id=central_doc_viewer&amp;center_on_screen=true&amp;width=950&amp;height=800&amp;_dd2=%26f%3Dsld%26c%3Dtrue%26os%3D128774%26oe%3D128779" TargetMode="External"/><Relationship Id="rId19" Type="http://schemas.openxmlformats.org/officeDocument/2006/relationships/hyperlink" Target="fdsup://factset/Doc%20Viewer%20Single?float_window=true&amp;positioning_strategy=center_on_screen&amp;_doc_docfn=U2FsdGVkX1+AVvOGFbWQjoWvfM14AwMWdtSsrq1D9CDUhy5JKsX/TRLQ/tw6xgJ8XthZo0Q5JVOx06vOs2AX1JU3tHcRtRDd3o7D+7Gsa38=&amp;_app_id=central_doc_viewer&amp;center_on_screen=true&amp;width=950&amp;height=800&amp;_dd2=%26f%3Dsld%26c%3Dtrue%26os%3D120859%26oe%3D120866" TargetMode="External"/><Relationship Id="rId14" Type="http://schemas.openxmlformats.org/officeDocument/2006/relationships/hyperlink" Target="fdsup://factset/Doc%20Viewer%20Single?float_window=true&amp;positioning_strategy=center_on_screen&amp;_doc_docfn=U2FsdGVkX1+1luLdPM7OlyUWM9lNz6oNorc/scxnA+H83UikXpZ3BXC8+boXTm1y0tUff9Ce8zFxCJSNctFiejFn8F35HlOKEiMmjjfEGFo=&amp;_app_id=central_doc_viewer&amp;center_on_screen=true&amp;width=950&amp;height=800&amp;_dd2=%26f%3Dsld%26c%3Dtrue%26os%3D410117%26oe%3D410126" TargetMode="External"/><Relationship Id="rId30" Type="http://schemas.openxmlformats.org/officeDocument/2006/relationships/hyperlink" Target="fdsup://factset/Doc%20Viewer%20Single?float_window=true&amp;positioning_strategy=center_on_screen&amp;_doc_docfn=U2FsdGVkX19oSIeEBSe0Da7owWaroqs27H0pAOUcrGFYB22CgaUeoy2/Zs2Rr0dm4QfWAtYfqcEBuJc4RG0ltBYE5DoQTHZ7ie7W6YXpqU4=&amp;_app_id=central_doc_viewer&amp;center_on_screen=true&amp;width=950&amp;height=800&amp;_dd2=%26f%3Dsld%26c%3Dtrue%26os%3D42078%26oe%3D42085" TargetMode="External"/><Relationship Id="rId35" Type="http://schemas.openxmlformats.org/officeDocument/2006/relationships/hyperlink" Target="fdsup://factset/Doc%20Viewer%20Single?float_window=true&amp;positioning_strategy=center_on_screen&amp;_doc_docfn=U2FsdGVkX1/V5XevcDjA6papJjIdqrZGdEGiE+XmCxnr3N0XcOGN4Lk4Po9cldW32MbTekSriJPt7QF0KNnlF696A3wL9Zsp3mEfqHMTV4M=&amp;_app_id=central_doc_viewer&amp;center_on_screen=true&amp;width=950&amp;height=800&amp;_dd2=%26f%3Dsld%26c%3Dtrue%26os%3D121777%26oe%3D121782" TargetMode="External"/><Relationship Id="rId56" Type="http://schemas.openxmlformats.org/officeDocument/2006/relationships/hyperlink" Target="fdsup://factset/Doc%20Viewer%20Single?float_window=true&amp;positioning_strategy=center_on_screen&amp;_doc_docfn=U2FsdGVkX19mTOoECKQFLCNHdVlTfqdpi1LW7KNOtYgA1MOwsTSGhIv/SKJIPqj7fSQSEJwhX2zNKnVp+MX6CZkgviHAILiNAsKZBFPgoZE=&amp;_app_id=central_doc_viewer&amp;center_on_screen=true&amp;width=950&amp;height=800&amp;_dd2=%26f%3Dsld%26c%3Dtrue%26os%3D124077%26oe%3D124081" TargetMode="External"/><Relationship Id="rId77" Type="http://schemas.openxmlformats.org/officeDocument/2006/relationships/hyperlink" Target="fdsup://factset/Doc%20Viewer%20Single?float_window=true&amp;positioning_strategy=center_on_screen&amp;_doc_docfn=U2FsdGVkX1+g7O3tgh1znPYw2ac62s2hEH5Ib3zkJTuxyw9nAt17375UP2mou05UFNlvodysZLz8IpXq6KSC1rgRucdGW5+Vt/CRhk92HTE=&amp;_app_id=central_doc_viewer&amp;center_on_screen=true&amp;width=950&amp;height=800&amp;_dd2=%26f%3Dsld%26c%3Dtrue%26os%3D124666%26oe%3D124671" TargetMode="External"/><Relationship Id="rId100" Type="http://schemas.openxmlformats.org/officeDocument/2006/relationships/hyperlink" Target="fdsup://factset/Doc%20Viewer%20Single?float_window=true&amp;positioning_strategy=center_on_screen&amp;_doc_docfn=U2FsdGVkX1+Q74vYyGke0vcCRvLAJaOwPhgmsadGw0DHLN9IQ0CbeuheVrPWRHZlZjGzzV8q6qfTUZWl/q7KsfAbwaBwvKyBOwmLhhlmWxU=&amp;_app_id=central_doc_viewer&amp;center_on_screen=true&amp;width=950&amp;height=800&amp;_dd2=%26f%3Dsld%26c%3Dtrue%26os%3D136971%26oe%3D136976" TargetMode="External"/><Relationship Id="rId105" Type="http://schemas.openxmlformats.org/officeDocument/2006/relationships/hyperlink" Target="fdsup://factset/Doc%20Viewer%20Single?float_window=true&amp;positioning_strategy=center_on_screen&amp;_doc_docfn=U2FsdGVkX1/oCoYejWuOGLPUqSEsdi3QVXKyZbv+dYuSpPjJU5Uz1wB1CYaEduUithleLj/X8zN0H3LlC/KTPYxPeOBV/g0pKSSfm+/hfdo=&amp;_app_id=central_doc_viewer&amp;center_on_screen=true&amp;width=950&amp;height=800&amp;_dd2=%26f%3Dsld%26c%3Dtrue%26os%3D126037%26oe%3D126042" TargetMode="External"/><Relationship Id="rId8" Type="http://schemas.openxmlformats.org/officeDocument/2006/relationships/hyperlink" Target="fdsup://factset/Doc%20Viewer%20Single?float_window=true&amp;positioning_strategy=center_on_screen&amp;_doc_docfn=U2FsdGVkX18mYSF8kGJaxW3ajXQ+uEMchfQ0dxJL4AhRuqUBCZ1iH5eyGNABTiPa4IWQ3j3ZLVhWY1Zjnn/vsEmQg0e2wrjDKNkHbuPUDBc=&amp;_app_id=central_doc_viewer&amp;center_on_screen=true&amp;width=950&amp;height=800&amp;_dd2=%26f%3Dsld%26c%3Dtrue%26os%3D114320%26oe%3D114327" TargetMode="External"/><Relationship Id="rId51" Type="http://schemas.openxmlformats.org/officeDocument/2006/relationships/hyperlink" Target="fdsup://factset/Doc%20Viewer%20Single?float_window=true&amp;positioning_strategy=center_on_screen&amp;_doc_docfn=U2FsdGVkX19YUFeASW2VtPEto9SzID9jP4nEn7Pivaqb5ONDrqir9ONj+fhUVRkfUgigXAQ6HU/92jTIObILjY+wHUhDbyKa2gHYvas+oV4=&amp;_app_id=central_doc_viewer&amp;center_on_screen=true&amp;width=950&amp;height=800&amp;_dd2=%26f%3Dsld%26c%3Dtrue%26os%3D122736%26oe%3D122739" TargetMode="External"/><Relationship Id="rId72" Type="http://schemas.openxmlformats.org/officeDocument/2006/relationships/hyperlink" Target="fdsup://factset/Doc%20Viewer%20Single?float_window=true&amp;positioning_strategy=center_on_screen&amp;_doc_docfn=U2FsdGVkX1+5nHMWgLVTF4bxalojD4PFqYjIR8hOsm50IpVsvtiPYaPKF70DngnidttyxpYQTyuE1hg4j2BpDlLavl0BMMD8SeR3ZrM9WWk=&amp;_app_id=central_doc_viewer&amp;center_on_screen=true&amp;width=950&amp;height=800&amp;_dd2=%26f%3Dsld%26c%3Dtrue%26os%3D48583%26oe%3D48590" TargetMode="External"/><Relationship Id="rId93" Type="http://schemas.openxmlformats.org/officeDocument/2006/relationships/hyperlink" Target="fdsup://factset/Doc%20Viewer%20Single?float_window=true&amp;positioning_strategy=center_on_screen&amp;_doc_docfn=U2FsdGVkX19SX0TyIyE+wJbtWgfeNgwwvmvBgKraoOXhranbG+8q5gIqD5ayBLbEmDlcHVkz9OxF6Pn35Fyx49UVojjlxEnX6GixpsdWE6Y=&amp;_app_id=central_doc_viewer&amp;center_on_screen=true&amp;width=950&amp;height=800&amp;_dd2=%26f%3Dsld%26c%3Dtrue%26os%3D125621%26oe%3D125628" TargetMode="External"/><Relationship Id="rId98" Type="http://schemas.openxmlformats.org/officeDocument/2006/relationships/hyperlink" Target="fdsup://factset/Doc%20Viewer%20Single?float_window=true&amp;positioning_strategy=center_on_screen&amp;_doc_docfn=U2FsdGVkX18wDdzYJwvY1Dh9v+KVp8CdtT3hx0C4jUmBxg0QM23o5hD2Wzn/jdBlEPnnbpWxM7gQdAIvjjvBydNfcNcySNQ2Xz74dqmisTs=&amp;_app_id=central_doc_viewer&amp;center_on_screen=true&amp;width=950&amp;height=800&amp;_dd2=%26f%3Dsld%26c%3Dtrue%26os%3D136515%26oe%3D136520" TargetMode="External"/><Relationship Id="rId121" Type="http://schemas.openxmlformats.org/officeDocument/2006/relationships/hyperlink" Target="fdsup://factset/Doc%20Viewer%20Single?float_window=true&amp;positioning_strategy=center_on_screen&amp;_doc_docfn=U2FsdGVkX1//3qRfvMrSgOza69aYg2HwyqyXRWS8W35RM/3UBrMX2QbfHtz4AmV/k9EJfmZgCyzDYoNySPuSzRC3xp/Uoyyw9j6UVWyzecA=&amp;_app_id=central_doc_viewer&amp;center_on_screen=true&amp;width=950&amp;height=800&amp;_dd2=%26f%3Dsld%26c%3Dtrue%26os%3D172365%26oe%3D172368" TargetMode="External"/><Relationship Id="rId3" Type="http://schemas.openxmlformats.org/officeDocument/2006/relationships/hyperlink" Target="fdsup://factset/Doc%20Viewer%20Single?float_window=true&amp;positioning_strategy=center_on_screen&amp;_doc_docfn=U2FsdGVkX1+Rr6ThXfFLgQMhTrw0TXE26MSZRpTrsAnk5IOqcO3bpUEt54v7lHwY+WXrUGbGMJngMYZNLeNKeINIgNjN1DQx32mp8nG2unA=&amp;_app_id=central_doc_viewer&amp;center_on_screen=true&amp;width=950&amp;height=800&amp;_dd2=%26f%3Dsld%26c%3Dtrue%26os%3D118411%26oe%3D118418" TargetMode="External"/><Relationship Id="rId25" Type="http://schemas.openxmlformats.org/officeDocument/2006/relationships/hyperlink" Target="fdsup://factset/Doc%20Viewer%20Single?float_window=true&amp;positioning_strategy=center_on_screen&amp;_doc_docfn=U2FsdGVkX1+W1DXDYATNW+zqn0/Zr80qeKydIbRO0/H20OV+fEq6ynFbiiXllsnn7QprWT94Pr+9OOGQwzxsb4dTPFaeProDxUAu8d+RcBo=&amp;_app_id=central_doc_viewer&amp;center_on_screen=true&amp;width=950&amp;height=800&amp;_dd2=%26f%3Dsld%26c%3Dtrue%26os%3D170243%26oe%3D170250" TargetMode="External"/><Relationship Id="rId46" Type="http://schemas.openxmlformats.org/officeDocument/2006/relationships/hyperlink" Target="fdsup://factset/Doc%20Viewer%20Single?float_window=true&amp;positioning_strategy=center_on_screen&amp;_doc_docfn=U2FsdGVkX19OGbIVd53OcpkP/GAV8w8vxP6xO4J0HfMd38PJ4H4DehVO/iQJr8nN2/S/SJdnWpfVYJaGTy1hRhdlQt+swObSqWPbr8jsbBs=&amp;_app_id=central_doc_viewer&amp;center_on_screen=true&amp;width=950&amp;height=800&amp;_dd2=%26f%3Dsld%26c%3Dtrue%26os%3D601615%26oe%3D601621" TargetMode="External"/><Relationship Id="rId67" Type="http://schemas.openxmlformats.org/officeDocument/2006/relationships/hyperlink" Target="fdsup://factset/Doc%20Viewer%20Single?float_window=true&amp;positioning_strategy=center_on_screen&amp;_doc_docfn=U2FsdGVkX1+Qt+gwd4I+IUfa+uY42lSADIaLlbdoRB5XFQYuwEdw0HS5uOspuMyIFnCWUvorfaHmuYSS2I5dkC9g0uMC1VRpegr7TAx4VJ0=&amp;_app_id=central_doc_viewer&amp;center_on_screen=true&amp;width=950&amp;height=800&amp;_dd2=%26f%3Dsld%26c%3Dtrue%26os%3D128072%26oe%3D128079" TargetMode="External"/><Relationship Id="rId116" Type="http://schemas.openxmlformats.org/officeDocument/2006/relationships/hyperlink" Target="fdsup://factset/Doc%20Viewer%20Single?float_window=true&amp;positioning_strategy=center_on_screen&amp;_doc_docfn=U2FsdGVkX19dRICx/56o9NqeJVazUgSkP1AxvXuZxfaO0LAzG/8CmJ0oZjSaJZ5P3E650n0596JiTfCd7XCxUoNGkGrmYrEV7Pd2VcZJfMY=&amp;_app_id=central_doc_viewer&amp;center_on_screen=true&amp;width=950&amp;height=800&amp;_dd2=%26f%3Dsld%26c%3Dtrue%26os%3D44343%26oe%3D44348" TargetMode="External"/><Relationship Id="rId20" Type="http://schemas.openxmlformats.org/officeDocument/2006/relationships/hyperlink" Target="fdsup://factset/Doc%20Viewer%20Single?float_window=true&amp;positioning_strategy=center_on_screen&amp;_doc_docfn=U2FsdGVkX1/A+QRpTBHIRTMdA+ipRq2FrK0SbFS96YIzPwgbO2Hl5NnFcHIyqeijeTJ9tMYLepnnDljvsezSg0SYlgG50bi4w94jijGfahY=&amp;_app_id=central_doc_viewer&amp;center_on_screen=true&amp;width=950&amp;height=800&amp;_dd2=%26f%3Dsld%26c%3Dtrue%26os%3D121059%26oe%3D121066" TargetMode="External"/><Relationship Id="rId41" Type="http://schemas.openxmlformats.org/officeDocument/2006/relationships/hyperlink" Target="fdsup://factset/Doc%20Viewer%20Single?float_window=true&amp;positioning_strategy=center_on_screen&amp;_doc_docfn=U2FsdGVkX190nVoUGFGlKMuumMroCGfq1AYSgxt/tk879/w+DYxYVnDdgII0m5lR09+0qZqJU0sXugnoYllplD0OTaAm2+wJQ6k4URP4QuA=&amp;_app_id=central_doc_viewer&amp;center_on_screen=true&amp;width=950&amp;height=800&amp;_dd2=%26f%3Dsld%26c%3Dtrue%26os%3D117855%26oe%3D117860" TargetMode="External"/><Relationship Id="rId62" Type="http://schemas.openxmlformats.org/officeDocument/2006/relationships/hyperlink" Target="fdsup://factset/Doc%20Viewer%20Single?float_window=true&amp;positioning_strategy=center_on_screen&amp;_doc_docfn=U2FsdGVkX1/zt4jhLWG75sPutVVb0J0ZcA1RFfvO/GUaXJgaFzEuqUaDr9hup4Zv4EnMn8aYe7JAEeOLPG+X76m21zPN4kommg8hgo3Q6U8=&amp;_app_id=central_doc_viewer&amp;center_on_screen=true&amp;width=950&amp;height=800&amp;_dd2=%26f%3Dsld%26c%3Dtrue%26os%3D123822%26oe%3D123829" TargetMode="External"/><Relationship Id="rId83" Type="http://schemas.openxmlformats.org/officeDocument/2006/relationships/hyperlink" Target="fdsup://factset/Doc%20Viewer%20Single?float_window=true&amp;positioning_strategy=center_on_screen&amp;_doc_docfn=U2FsdGVkX1804Ucpju6QME4V9RQefsHq4p9Kom7/+fSIRx/Er8As50W/mI6aKGC6OF6M/xx9Qj0PazTkQYQR5lPobeGT6BuFpdgQ/ayj7OE=&amp;_app_id=central_doc_viewer&amp;center_on_screen=true&amp;width=950&amp;height=800&amp;_dd2=%26f%3Dsld%26c%3Dtrue%26os%3D174744%26oe%3D174749" TargetMode="External"/><Relationship Id="rId88" Type="http://schemas.openxmlformats.org/officeDocument/2006/relationships/hyperlink" Target="fdsup://factset/Doc%20Viewer%20Single?float_window=true&amp;positioning_strategy=center_on_screen&amp;_doc_docfn=U2FsdGVkX18V8FKVAnLaZDSTf9C1dH7zwAAdYN76fe9MC/o/b84azk64H5HO4XwfUOCFhp11VyGLxNqO2PlhUktx/r4Mz3h7uiDtnZ28Bbw=&amp;_app_id=central_doc_viewer&amp;center_on_screen=true&amp;width=950&amp;height=800&amp;_dd2=%26f%3Dsld%26c%3Dtrue%26os%3D46137%26oe%3D46144" TargetMode="External"/><Relationship Id="rId111" Type="http://schemas.openxmlformats.org/officeDocument/2006/relationships/hyperlink" Target="fdsup://factset/Doc%20Viewer%20Single?float_window=true&amp;positioning_strategy=center_on_screen&amp;_doc_docfn=U2FsdGVkX19V78OytWzJkYxa3QFuHgQ8D5TPXntq/A9cI80AcEVRAXozxIXN0lOhc1hSCr1R0MSCFFl2KmYFg+6JqgM4w/qnBBl8b3Y1NoY=&amp;_app_id=central_doc_viewer&amp;center_on_screen=true&amp;width=950&amp;height=800&amp;_dd2=%26f%3Dsld%26c%3Dtrue%26os%3D433063%26oe%3D433069" TargetMode="External"/><Relationship Id="rId15" Type="http://schemas.openxmlformats.org/officeDocument/2006/relationships/hyperlink" Target="fdsup://factset/Doc%20Viewer%20Single?float_window=true&amp;positioning_strategy=center_on_screen&amp;_doc_docfn=U2FsdGVkX1+POhvJg+NRNtIHMte+HZOs2lBRCZYbkMlQ6sOy+ghYRw+zzDExp4zCsNQIuPX0AqQ/yZqf4ppSGzEclXSC12IIJ1a4Et9MXic=&amp;_app_id=central_doc_viewer&amp;center_on_screen=true&amp;width=950&amp;height=800&amp;_dd2=%26f%3Dsld%26c%3Dtrue%26os%3D435065%26oe%3D435074" TargetMode="External"/><Relationship Id="rId36" Type="http://schemas.openxmlformats.org/officeDocument/2006/relationships/hyperlink" Target="fdsup://factset/Doc%20Viewer%20Single?float_window=true&amp;positioning_strategy=center_on_screen&amp;_doc_docfn=U2FsdGVkX1+WdiwOtcaloLLjCINYPGxieNxMYAG9INdQcLJUysRDeEhkF041eH6vOYRaP7eQXw5dtvoyRBTDu+OE8z7o2AgR6uCBh0lvYDw=&amp;_app_id=central_doc_viewer&amp;center_on_screen=true&amp;width=950&amp;height=800&amp;_dd2=%26f%3Dsld%26c%3Dtrue%26os%3D121982%26oe%3D121987" TargetMode="External"/><Relationship Id="rId57" Type="http://schemas.openxmlformats.org/officeDocument/2006/relationships/hyperlink" Target="fdsup://factset/Doc%20Viewer%20Single?float_window=true&amp;positioning_strategy=center_on_screen&amp;_doc_docfn=U2FsdGVkX1+9hFmXvRvJdfyElUBABW6nwfpOe9iSmaeGAe6nlxsWYSefHqEgP+8XwIGWKmgPQr9omiclI/tK1qMBcYGcO2T5dSxU8xw4nmY=&amp;_app_id=central_doc_viewer&amp;center_on_screen=true&amp;width=950&amp;height=800&amp;_dd2=%26f%3Dsld%26c%3Dtrue%26os%3D127787%26oe%3D127792" TargetMode="External"/><Relationship Id="rId106" Type="http://schemas.openxmlformats.org/officeDocument/2006/relationships/hyperlink" Target="fdsup://factset/Doc%20Viewer%20Single?float_window=true&amp;positioning_strategy=center_on_screen&amp;_doc_docfn=U2FsdGVkX1/4ARZa3o53QbFzk5dq0n7xCNKcCQxMWwYA2jfmEgsDb0mKQV+Q1An1U9BITBiFLV3I0rfR2KOcx/Ac0QKfm8EyX9WaQfr/It0=&amp;_app_id=central_doc_viewer&amp;center_on_screen=true&amp;width=950&amp;height=800&amp;_dd2=%26f%3Dsld%26c%3Dtrue%26os%3D646274%26oe%3D646279" TargetMode="External"/><Relationship Id="rId10" Type="http://schemas.openxmlformats.org/officeDocument/2006/relationships/hyperlink" Target="fdsup://factset/Doc%20Viewer%20Single?float_window=true&amp;positioning_strategy=center_on_screen&amp;_doc_docfn=U2FsdGVkX1/ROjVV+JC5YRrIuvlVOovUMMfSS7khKtynTN5gYMmGXMUcocyXj4jbGBXz5Og/PD7NmuNNBaEjIGuoM24DEE4uei27leAx/+w=&amp;_app_id=central_doc_viewer&amp;center_on_screen=true&amp;width=950&amp;height=800&amp;_dd2=%26f%3Dsld%26c%3Dtrue%26os%3D46271%26oe%3D46280" TargetMode="External"/><Relationship Id="rId31" Type="http://schemas.openxmlformats.org/officeDocument/2006/relationships/hyperlink" Target="fdsup://factset/Doc%20Viewer%20Single?float_window=true&amp;positioning_strategy=center_on_screen&amp;_doc_docfn=U2FsdGVkX18Bz0auObjxqRZkbV+yMu006XU8gS3rYTBWViDCkLP69r/UWF4cK5XWFwWYEq0YxxlXYp3hsGzQKWgtNF4Fw2+rsz1t/T14E28=&amp;_app_id=central_doc_viewer&amp;center_on_screen=true&amp;width=950&amp;height=800&amp;_dd2=%26f%3Dsld%26c%3Dtrue%26os%3D599581%26oe%3D599588" TargetMode="External"/><Relationship Id="rId52" Type="http://schemas.openxmlformats.org/officeDocument/2006/relationships/hyperlink" Target="fdsup://factset/Doc%20Viewer%20Single?float_window=true&amp;positioning_strategy=center_on_screen&amp;_doc_docfn=U2FsdGVkX19eIfzBDsQIgq7jIMKq//t5RzEpplPKtOkjxnm7w+LRBiZ8KUl/LXxR7yxd4+ba2carT9KS6u9CXGrNzMEM35fyIAycotOh540=&amp;_app_id=central_doc_viewer&amp;center_on_screen=true&amp;width=950&amp;height=800&amp;_dd2=%26f%3Dsld%26c%3Dtrue%26os%3D123361%26oe%3D123364" TargetMode="External"/><Relationship Id="rId73" Type="http://schemas.openxmlformats.org/officeDocument/2006/relationships/hyperlink" Target="fdsup://factset/Doc%20Viewer%20Single?float_window=true&amp;positioning_strategy=center_on_screen&amp;_doc_docfn=U2FsdGVkX1+anmRelOtB6U/rjIIv55IMjFHglCpxiLq46eYhQbTePw2AvjFXgvCSpilz9ZKPBLnW9iPYWKXAoryTjBzML2W28zLRwUXhNWw=&amp;_app_id=central_doc_viewer&amp;center_on_screen=true&amp;width=950&amp;height=800&amp;_dd2=%26f%3Dsld%26c%3Dtrue%26os%3D45375%26oe%3D45382" TargetMode="External"/><Relationship Id="rId78" Type="http://schemas.openxmlformats.org/officeDocument/2006/relationships/hyperlink" Target="fdsup://factset/Doc%20Viewer%20Single?float_window=true&amp;positioning_strategy=center_on_screen&amp;_doc_docfn=U2FsdGVkX19973SqVo0gSrVWJ//R/2IQ1SRSwJu+VIJM5a3ZpKO2mpJtBRXNCDDSx5AJCoEh0MjdGz1y0wsrL9/jmCsGgE1OK0Tq/Mj4IH8=&amp;_app_id=central_doc_viewer&amp;center_on_screen=true&amp;width=950&amp;height=800&amp;_dd2=%26f%3Dsld%26c%3Dtrue%26os%3D124867%26oe%3D124872" TargetMode="External"/><Relationship Id="rId94" Type="http://schemas.openxmlformats.org/officeDocument/2006/relationships/hyperlink" Target="fdsup://factset/Doc%20Viewer%20Single?float_window=true&amp;positioning_strategy=center_on_screen&amp;_doc_docfn=U2FsdGVkX1/eld1TLBVDnGos0dlA9iBx7fDR1DAaZg1tbibgXz3Pa3dt5eVlLZYbjkdHjxMoAH+GfYAB1tyoL3mH27o2gvhiHKWKsWqdSfw=&amp;_app_id=central_doc_viewer&amp;center_on_screen=true&amp;width=950&amp;height=800&amp;_dd2=%26f%3Dsld%26c%3Dtrue%26os%3D125835%26oe%3D125840" TargetMode="External"/><Relationship Id="rId99" Type="http://schemas.openxmlformats.org/officeDocument/2006/relationships/hyperlink" Target="fdsup://factset/Doc%20Viewer%20Single?float_window=true&amp;positioning_strategy=center_on_screen&amp;_doc_docfn=U2FsdGVkX18AFFNes1VZZ+Vfmi+yPit86x0SEEC6Tvl6kaw9AiUWrweGrJgDgsk1Ki/+FM6rZwcraGdDmg4DsVlu4GF6/Dur0JiPDYNMvJE=&amp;_app_id=central_doc_viewer&amp;center_on_screen=true&amp;width=950&amp;height=800&amp;_dd2=%26f%3Dsld%26c%3Dtrue%26os%3D136743%26oe%3D136748" TargetMode="External"/><Relationship Id="rId101" Type="http://schemas.openxmlformats.org/officeDocument/2006/relationships/hyperlink" Target="fdsup://factset/Doc%20Viewer%20Single?float_window=true&amp;positioning_strategy=center_on_screen&amp;_doc_docfn=U2FsdGVkX1+3I0amGCAKqUURBc2QBjCJOWhWI/USdrtQi8ZB7P0UL9/7widpQ1pc3GhTskTEAha+LK5RRLmScFfL3hePCGhmmRXF4oRroy0=&amp;_app_id=central_doc_viewer&amp;center_on_screen=true&amp;width=950&amp;height=800&amp;_dd2=%26f%3Dsld%26c%3Dtrue%26os%3D137640%26oe%3D13764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14454-B0F1-4135-AE84-C7051BCC22CC}">
  <dimension ref="B1:T39"/>
  <sheetViews>
    <sheetView workbookViewId="0">
      <selection activeCell="C22" sqref="C22"/>
    </sheetView>
  </sheetViews>
  <sheetFormatPr defaultRowHeight="12.5"/>
  <cols>
    <col min="1" max="1" width="5.6328125" customWidth="1"/>
    <col min="2" max="2" width="20.6328125" customWidth="1"/>
    <col min="3" max="3" width="13.36328125" customWidth="1"/>
    <col min="4" max="4" width="1.6328125" customWidth="1"/>
    <col min="5" max="5" width="23.6328125" bestFit="1" customWidth="1"/>
    <col min="6" max="6" width="10.6328125" customWidth="1"/>
    <col min="14" max="14" width="1.6328125" customWidth="1"/>
    <col min="15" max="15" width="10.54296875" bestFit="1" customWidth="1"/>
    <col min="17" max="17" width="1.6328125" customWidth="1"/>
    <col min="19" max="20" width="10.1796875" bestFit="1" customWidth="1"/>
  </cols>
  <sheetData>
    <row r="1" spans="2:20" ht="13" thickBot="1"/>
    <row r="2" spans="2:20" ht="13.5" thickBot="1">
      <c r="B2" s="155" t="s">
        <v>297</v>
      </c>
      <c r="C2" s="156" t="s">
        <v>341</v>
      </c>
      <c r="E2" s="244" t="s">
        <v>332</v>
      </c>
      <c r="F2" s="245"/>
      <c r="G2" s="245"/>
      <c r="H2" s="245"/>
      <c r="I2" s="245"/>
      <c r="J2" s="245"/>
      <c r="K2" s="245"/>
      <c r="L2" s="245"/>
      <c r="M2" s="246"/>
      <c r="O2" s="157" t="s">
        <v>330</v>
      </c>
      <c r="P2" s="158">
        <v>550</v>
      </c>
      <c r="R2" s="240" t="s">
        <v>299</v>
      </c>
      <c r="S2" s="159" t="s">
        <v>312</v>
      </c>
      <c r="T2" s="159" t="s">
        <v>348</v>
      </c>
    </row>
    <row r="3" spans="2:20" ht="13.5" thickBot="1">
      <c r="B3" s="160" t="s">
        <v>298</v>
      </c>
      <c r="C3" s="161" t="s">
        <v>342</v>
      </c>
      <c r="E3" s="162"/>
      <c r="F3" s="163" t="s">
        <v>333</v>
      </c>
      <c r="G3" s="163" t="s">
        <v>334</v>
      </c>
      <c r="H3" s="163" t="s">
        <v>335</v>
      </c>
      <c r="I3" s="163" t="s">
        <v>336</v>
      </c>
      <c r="J3" s="163" t="s">
        <v>337</v>
      </c>
      <c r="K3" s="163" t="s">
        <v>338</v>
      </c>
      <c r="L3" s="163" t="s">
        <v>339</v>
      </c>
      <c r="M3" s="164" t="s">
        <v>340</v>
      </c>
      <c r="O3" s="157" t="s">
        <v>331</v>
      </c>
      <c r="P3" s="158">
        <f>P2*0.95</f>
        <v>522.5</v>
      </c>
      <c r="R3" s="155">
        <v>584</v>
      </c>
      <c r="S3" s="172">
        <f ca="1">$C$20/R3-1</f>
        <v>7.2402764424441823E-2</v>
      </c>
      <c r="T3" s="165">
        <f ca="1">(S3+1)^(12/6)-1</f>
        <v>0.15004768914518496</v>
      </c>
    </row>
    <row r="4" spans="2:20" ht="13" thickBot="1">
      <c r="B4" s="242" t="s">
        <v>306</v>
      </c>
      <c r="C4" s="243"/>
      <c r="E4" s="155" t="s">
        <v>318</v>
      </c>
      <c r="F4" s="166">
        <f>'ROP-US'!M6</f>
        <v>4833.8</v>
      </c>
      <c r="G4" s="166">
        <f>'ROP-US'!R6</f>
        <v>5371.8</v>
      </c>
      <c r="H4" s="166">
        <f>'ROP-US'!W6</f>
        <v>6177.8</v>
      </c>
      <c r="I4" s="167">
        <f>'ROP-US'!AB6</f>
        <v>7039.2</v>
      </c>
      <c r="J4" s="168">
        <f ca="1">'ROP-US'!AG6</f>
        <v>7873.1117000000004</v>
      </c>
      <c r="K4" s="169">
        <f ca="1">'ROP-US'!AH6</f>
        <v>8971.2607031000007</v>
      </c>
      <c r="L4" s="169">
        <f ca="1">'ROP-US'!AI6</f>
        <v>9612.916320198301</v>
      </c>
      <c r="M4" s="170">
        <f ca="1">'ROP-US'!AJ6</f>
        <v>10301.197837707767</v>
      </c>
      <c r="R4" s="171">
        <v>582</v>
      </c>
      <c r="S4" s="172">
        <f t="shared" ref="S4:S35" ca="1" si="0">$C$20/R4-1</f>
        <v>7.6087997291879761E-2</v>
      </c>
      <c r="T4" s="172">
        <f t="shared" ref="T4:T35" ca="1" si="1">(S4+1)^(12/6)-1</f>
        <v>0.15796537791564869</v>
      </c>
    </row>
    <row r="5" spans="2:20" ht="13" thickBot="1">
      <c r="B5" s="155" t="s">
        <v>299</v>
      </c>
      <c r="C5" s="173">
        <v>556</v>
      </c>
      <c r="E5" s="160" t="s">
        <v>319</v>
      </c>
      <c r="F5" s="174">
        <f>'ROP-US'!M7</f>
        <v>0.20172036595067633</v>
      </c>
      <c r="G5" s="174">
        <f t="shared" ref="G5:L5" si="2">G4/F4-1</f>
        <v>0.11129959865943984</v>
      </c>
      <c r="H5" s="174">
        <f t="shared" si="2"/>
        <v>0.15004281618824233</v>
      </c>
      <c r="I5" s="174">
        <f t="shared" si="2"/>
        <v>0.1394347502347113</v>
      </c>
      <c r="J5" s="175">
        <f t="shared" ca="1" si="2"/>
        <v>0.1184668286168884</v>
      </c>
      <c r="K5" s="175">
        <f t="shared" ca="1" si="2"/>
        <v>0.13948093777203741</v>
      </c>
      <c r="L5" s="175">
        <f t="shared" ca="1" si="2"/>
        <v>7.1523461231772778E-2</v>
      </c>
      <c r="M5" s="225">
        <f ca="1">M4/L4-1</f>
        <v>7.1599657646376658E-2</v>
      </c>
      <c r="R5" s="171">
        <v>580</v>
      </c>
      <c r="S5" s="172">
        <f t="shared" ca="1" si="0"/>
        <v>7.9798645558403436E-2</v>
      </c>
      <c r="T5" s="172">
        <f t="shared" ca="1" si="1"/>
        <v>0.16596511494976252</v>
      </c>
    </row>
    <row r="6" spans="2:20" ht="13" thickBot="1">
      <c r="B6" s="171" t="s">
        <v>300</v>
      </c>
      <c r="C6" s="176">
        <f>'ROP-US'!AC95</f>
        <v>108.2</v>
      </c>
      <c r="I6" s="177"/>
      <c r="J6" s="177"/>
      <c r="K6" s="177"/>
      <c r="L6" s="177"/>
      <c r="M6" s="177"/>
      <c r="P6" s="178"/>
      <c r="R6" s="171">
        <v>578</v>
      </c>
      <c r="S6" s="172">
        <f t="shared" ca="1" si="0"/>
        <v>8.3534973051685224E-2</v>
      </c>
      <c r="T6" s="172">
        <f t="shared" ca="1" si="1"/>
        <v>0.17404803782611622</v>
      </c>
    </row>
    <row r="7" spans="2:20">
      <c r="B7" s="171" t="s">
        <v>301</v>
      </c>
      <c r="C7" s="179">
        <f>C5*C6</f>
        <v>60159.200000000004</v>
      </c>
      <c r="E7" s="155" t="s">
        <v>51</v>
      </c>
      <c r="F7" s="180">
        <f>'ROP-US'!M74</f>
        <v>1875.8</v>
      </c>
      <c r="G7" s="180">
        <f>'ROP-US'!R74</f>
        <v>2169.4</v>
      </c>
      <c r="H7" s="180">
        <f>'ROP-US'!W74</f>
        <v>2512.3999999999996</v>
      </c>
      <c r="I7" s="180">
        <f>'ROP-US'!AB74</f>
        <v>2832.8</v>
      </c>
      <c r="J7" s="181">
        <f ca="1">'ROP-US'!AG74</f>
        <v>3108.9904927144466</v>
      </c>
      <c r="K7" s="181">
        <f ca="1">'ROP-US'!AH74</f>
        <v>3546.0793326986004</v>
      </c>
      <c r="L7" s="181">
        <f ca="1">'ROP-US'!AI74</f>
        <v>2813.5225808325176</v>
      </c>
      <c r="M7" s="227">
        <f ca="1">'ROP-US'!AJ74</f>
        <v>3079.5214170841759</v>
      </c>
      <c r="R7" s="171">
        <v>576</v>
      </c>
      <c r="S7" s="172">
        <f t="shared" ca="1" si="0"/>
        <v>8.7297247263670164E-2</v>
      </c>
      <c r="T7" s="172">
        <f t="shared" ca="1" si="1"/>
        <v>0.18221530390715479</v>
      </c>
    </row>
    <row r="8" spans="2:20" ht="13" thickBot="1">
      <c r="B8" s="171" t="s">
        <v>302</v>
      </c>
      <c r="C8" s="176">
        <f>'ROP-US'!AC152</f>
        <v>7456.4</v>
      </c>
      <c r="E8" s="160" t="s">
        <v>52</v>
      </c>
      <c r="F8" s="183">
        <f>F7/F4</f>
        <v>0.38805908395051508</v>
      </c>
      <c r="G8" s="183">
        <f t="shared" ref="G8:M8" si="3">G7/G4</f>
        <v>0.40384973379500355</v>
      </c>
      <c r="H8" s="183">
        <f t="shared" si="3"/>
        <v>0.40668199035255259</v>
      </c>
      <c r="I8" s="183">
        <f t="shared" si="3"/>
        <v>0.4024320945561996</v>
      </c>
      <c r="J8" s="226">
        <f t="shared" ca="1" si="3"/>
        <v>0.39488713118530333</v>
      </c>
      <c r="K8" s="226">
        <f t="shared" ca="1" si="3"/>
        <v>0.39527101597585501</v>
      </c>
      <c r="L8" s="226">
        <f t="shared" ca="1" si="3"/>
        <v>0.29268148053269216</v>
      </c>
      <c r="M8" s="228">
        <f t="shared" ca="1" si="3"/>
        <v>0.29894789573029251</v>
      </c>
      <c r="R8" s="171">
        <v>574</v>
      </c>
      <c r="S8" s="172">
        <f t="shared" ca="1" si="0"/>
        <v>9.1085739414414668E-2</v>
      </c>
      <c r="T8" s="172">
        <f t="shared" ca="1" si="1"/>
        <v>0.19046809075349991</v>
      </c>
    </row>
    <row r="9" spans="2:20" ht="13" thickBot="1">
      <c r="B9" s="171" t="s">
        <v>303</v>
      </c>
      <c r="C9" s="176">
        <f>'ROP-US'!AC153</f>
        <v>372.8</v>
      </c>
      <c r="R9" s="171">
        <v>572</v>
      </c>
      <c r="S9" s="172">
        <f t="shared" ca="1" si="0"/>
        <v>9.4900724517262391E-2</v>
      </c>
      <c r="T9" s="172">
        <f t="shared" ca="1" si="1"/>
        <v>0.19880759654842617</v>
      </c>
    </row>
    <row r="10" spans="2:20">
      <c r="B10" s="171" t="s">
        <v>304</v>
      </c>
      <c r="C10" s="176">
        <f>C8-C9</f>
        <v>7083.5999999999995</v>
      </c>
      <c r="E10" s="186" t="s">
        <v>320</v>
      </c>
      <c r="F10" s="187"/>
      <c r="G10" s="187">
        <f>'ROP-US'!R90</f>
        <v>14.284644194756554</v>
      </c>
      <c r="H10" s="187">
        <f>'ROP-US'!W90</f>
        <v>16.716945996275602</v>
      </c>
      <c r="I10" s="187">
        <f>'ROP-US'!AB90</f>
        <v>18.308333333333334</v>
      </c>
      <c r="J10" s="229">
        <f ca="1">'ROP-US'!AG90</f>
        <v>19.997717706720454</v>
      </c>
      <c r="K10" s="188">
        <f ca="1">'ROP-US'!AH90</f>
        <v>22.773935069959055</v>
      </c>
      <c r="L10" s="188"/>
      <c r="M10" s="189"/>
      <c r="R10" s="171">
        <v>570</v>
      </c>
      <c r="S10" s="172">
        <f t="shared" ca="1" si="0"/>
        <v>9.8742481445392993E-2</v>
      </c>
      <c r="T10" s="172">
        <f t="shared" ca="1" si="1"/>
        <v>0.20723504053277986</v>
      </c>
    </row>
    <row r="11" spans="2:20" ht="13" thickBot="1">
      <c r="B11" s="160" t="s">
        <v>305</v>
      </c>
      <c r="C11" s="190">
        <f>C7+C10</f>
        <v>67242.8</v>
      </c>
      <c r="E11" s="191" t="s">
        <v>319</v>
      </c>
      <c r="F11" s="192"/>
      <c r="G11" s="192"/>
      <c r="H11" s="192">
        <f>H10/G10-1</f>
        <v>0.17027388070413885</v>
      </c>
      <c r="I11" s="192">
        <f t="shared" ref="I11:K11" si="4">I10/H10-1</f>
        <v>9.5196056589061273E-2</v>
      </c>
      <c r="J11" s="230">
        <f t="shared" ca="1" si="4"/>
        <v>9.2274066821326661E-2</v>
      </c>
      <c r="K11" s="230">
        <f t="shared" ca="1" si="4"/>
        <v>0.13882671032532978</v>
      </c>
      <c r="L11" s="193"/>
      <c r="M11" s="194"/>
      <c r="R11" s="171">
        <v>568</v>
      </c>
      <c r="S11" s="172">
        <f t="shared" ca="1" si="0"/>
        <v>0.10261129299977823</v>
      </c>
      <c r="T11" s="172">
        <f t="shared" ca="1" si="1"/>
        <v>0.21575166345064289</v>
      </c>
    </row>
    <row r="12" spans="2:20" ht="13" thickBot="1">
      <c r="E12" s="155" t="s">
        <v>321</v>
      </c>
      <c r="F12" s="180"/>
      <c r="G12" s="180">
        <v>14.284644194756554</v>
      </c>
      <c r="H12" s="180">
        <v>16.716945996275602</v>
      </c>
      <c r="I12" s="195">
        <v>18.308333333333334</v>
      </c>
      <c r="J12" s="168">
        <v>19.95</v>
      </c>
      <c r="K12" s="231">
        <v>21.64</v>
      </c>
      <c r="L12" s="196"/>
      <c r="M12" s="197"/>
      <c r="R12" s="171">
        <v>566</v>
      </c>
      <c r="S12" s="172">
        <f t="shared" ca="1" si="0"/>
        <v>0.10650744597857598</v>
      </c>
      <c r="T12" s="172">
        <f t="shared" ca="1" si="1"/>
        <v>0.22435872800603129</v>
      </c>
    </row>
    <row r="13" spans="2:20" ht="13" thickBot="1">
      <c r="B13" s="247" t="s">
        <v>343</v>
      </c>
      <c r="C13" s="248"/>
      <c r="E13" s="160" t="s">
        <v>319</v>
      </c>
      <c r="F13" s="183"/>
      <c r="G13" s="183"/>
      <c r="H13" s="183">
        <v>0.17027388070413885</v>
      </c>
      <c r="I13" s="183">
        <v>9.5196056589061273E-2</v>
      </c>
      <c r="J13" s="184">
        <f>J12/I12-1</f>
        <v>8.9667728720983053E-2</v>
      </c>
      <c r="K13" s="184">
        <f>K12/J12-1</f>
        <v>8.4711779448621627E-2</v>
      </c>
      <c r="L13" s="184"/>
      <c r="M13" s="198"/>
      <c r="R13" s="171">
        <v>564</v>
      </c>
      <c r="S13" s="172">
        <f t="shared" ca="1" si="0"/>
        <v>0.11043123124800358</v>
      </c>
      <c r="T13" s="172">
        <f t="shared" ca="1" si="1"/>
        <v>0.2330575193309572</v>
      </c>
    </row>
    <row r="14" spans="2:20" ht="13.5" thickBot="1">
      <c r="B14" s="155" t="s">
        <v>307</v>
      </c>
      <c r="C14" s="156">
        <v>2</v>
      </c>
      <c r="E14" s="119" t="s">
        <v>322</v>
      </c>
      <c r="F14" s="199"/>
      <c r="G14" s="199"/>
      <c r="H14" s="199"/>
      <c r="I14" s="200"/>
      <c r="J14" s="232">
        <f ca="1">J10/J12-1</f>
        <v>2.3918649985190665E-3</v>
      </c>
      <c r="K14" s="232">
        <f ca="1">K10/K12-1</f>
        <v>5.23999570221374E-2</v>
      </c>
      <c r="L14" s="200"/>
      <c r="M14" s="201"/>
      <c r="R14" s="171">
        <v>562</v>
      </c>
      <c r="S14" s="172">
        <f t="shared" ca="1" si="0"/>
        <v>0.11438294381472236</v>
      </c>
      <c r="T14" s="172">
        <f t="shared" ca="1" si="1"/>
        <v>0.24184934546516668</v>
      </c>
    </row>
    <row r="15" spans="2:20" ht="13.5" thickBot="1">
      <c r="B15" s="160" t="s">
        <v>308</v>
      </c>
      <c r="C15" s="156">
        <v>2</v>
      </c>
      <c r="R15" s="171">
        <v>560</v>
      </c>
      <c r="S15" s="172">
        <f t="shared" ca="1" si="0"/>
        <v>0.11836288289977515</v>
      </c>
      <c r="T15" s="172">
        <f t="shared" ca="1" si="1"/>
        <v>0.25073553784789615</v>
      </c>
    </row>
    <row r="16" spans="2:20" ht="13" thickBot="1">
      <c r="E16" s="202" t="s">
        <v>246</v>
      </c>
      <c r="F16" s="163"/>
      <c r="G16" s="163"/>
      <c r="H16" s="163"/>
      <c r="I16" s="163"/>
      <c r="J16" s="163"/>
      <c r="K16" s="163"/>
      <c r="L16" s="163"/>
      <c r="M16" s="164"/>
      <c r="R16" s="171">
        <v>558</v>
      </c>
      <c r="S16" s="172">
        <f t="shared" ca="1" si="0"/>
        <v>0.1223713520141112</v>
      </c>
      <c r="T16" s="172">
        <f t="shared" ca="1" si="1"/>
        <v>0.25971745182198402</v>
      </c>
    </row>
    <row r="17" spans="2:20" ht="13" thickBot="1">
      <c r="B17" s="242" t="s">
        <v>316</v>
      </c>
      <c r="C17" s="243"/>
      <c r="E17" s="233" t="s">
        <v>323</v>
      </c>
      <c r="F17" s="210"/>
      <c r="G17" s="234">
        <f>$C$5/G10</f>
        <v>38.922915574200317</v>
      </c>
      <c r="H17" s="234">
        <f>$C$5/H10</f>
        <v>33.259663584716506</v>
      </c>
      <c r="I17" s="234">
        <f>$C$5/I10</f>
        <v>30.368684569868002</v>
      </c>
      <c r="J17" s="236">
        <f ca="1">$C$5/J10</f>
        <v>27.803172749715838</v>
      </c>
      <c r="K17" s="236">
        <f ca="1">$C$5/K10</f>
        <v>24.413874821897419</v>
      </c>
      <c r="L17" s="234"/>
      <c r="M17" s="235"/>
      <c r="R17" s="171">
        <v>556</v>
      </c>
      <c r="S17" s="172">
        <f t="shared" ca="1" si="0"/>
        <v>0.12640865903574472</v>
      </c>
      <c r="T17" s="172">
        <f t="shared" ca="1" si="1"/>
        <v>0.2687964671507046</v>
      </c>
    </row>
    <row r="18" spans="2:20" ht="13" thickBot="1">
      <c r="B18" s="155" t="s">
        <v>309</v>
      </c>
      <c r="C18" s="182">
        <f ca="1">'ROP-US'!AH90</f>
        <v>22.773935069959055</v>
      </c>
      <c r="E18" s="203" t="s">
        <v>324</v>
      </c>
      <c r="F18" s="212"/>
      <c r="G18" s="204">
        <f>$C$5/G12</f>
        <v>38.922915574200317</v>
      </c>
      <c r="H18" s="204">
        <f t="shared" ref="H18:K18" si="5">$C$5/H12</f>
        <v>33.259663584716506</v>
      </c>
      <c r="I18" s="204">
        <f t="shared" si="5"/>
        <v>30.368684569868002</v>
      </c>
      <c r="J18" s="237">
        <f t="shared" si="5"/>
        <v>27.869674185463658</v>
      </c>
      <c r="K18" s="237">
        <f t="shared" si="5"/>
        <v>25.693160813308687</v>
      </c>
      <c r="L18" s="204"/>
      <c r="M18" s="205"/>
      <c r="R18" s="171">
        <v>554</v>
      </c>
      <c r="S18" s="172">
        <f t="shared" ca="1" si="0"/>
        <v>0.13047511628858133</v>
      </c>
      <c r="T18" s="172">
        <f t="shared" ca="1" si="1"/>
        <v>0.27797398854768152</v>
      </c>
    </row>
    <row r="19" spans="2:20" ht="13" thickBot="1">
      <c r="B19" s="171" t="s">
        <v>310</v>
      </c>
      <c r="C19" s="206">
        <v>27.5</v>
      </c>
      <c r="R19" s="171">
        <v>552</v>
      </c>
      <c r="S19" s="172">
        <f t="shared" ca="1" si="0"/>
        <v>0.1345710406229601</v>
      </c>
      <c r="T19" s="172">
        <f t="shared" ca="1" si="1"/>
        <v>0.28725144622026666</v>
      </c>
    </row>
    <row r="20" spans="2:20" ht="13" thickBot="1">
      <c r="B20" s="171" t="s">
        <v>311</v>
      </c>
      <c r="C20" s="207">
        <f ca="1">C18*C19</f>
        <v>626.28321442387403</v>
      </c>
      <c r="E20" s="238" t="s">
        <v>325</v>
      </c>
      <c r="F20" s="163"/>
      <c r="G20" s="163"/>
      <c r="H20" s="163"/>
      <c r="I20" s="164"/>
      <c r="R20" s="171">
        <v>550</v>
      </c>
      <c r="S20" s="172">
        <f t="shared" ca="1" si="0"/>
        <v>0.13869675349795285</v>
      </c>
      <c r="T20" s="172">
        <f t="shared" ca="1" si="1"/>
        <v>0.29663029642677752</v>
      </c>
    </row>
    <row r="21" spans="2:20">
      <c r="B21" s="171" t="s">
        <v>312</v>
      </c>
      <c r="C21" s="208">
        <f ca="1">C20/C5-1</f>
        <v>0.12640865903574472</v>
      </c>
      <c r="E21" s="155" t="s">
        <v>326</v>
      </c>
      <c r="F21" s="209">
        <v>30</v>
      </c>
      <c r="G21" s="209">
        <v>30</v>
      </c>
      <c r="H21" s="209">
        <v>30</v>
      </c>
      <c r="I21" s="239">
        <v>30</v>
      </c>
      <c r="R21" s="171">
        <v>548</v>
      </c>
      <c r="S21" s="172">
        <f t="shared" ca="1" si="0"/>
        <v>0.1428525810654635</v>
      </c>
      <c r="T21" s="172">
        <f t="shared" ca="1" si="1"/>
        <v>0.30611202204799182</v>
      </c>
    </row>
    <row r="22" spans="2:20" ht="13" thickBot="1">
      <c r="B22" s="160" t="s">
        <v>313</v>
      </c>
      <c r="C22" s="211">
        <f ca="1">(C20/C5)^(12/6)-1</f>
        <v>0.2687964671507046</v>
      </c>
      <c r="E22" s="171" t="s">
        <v>327</v>
      </c>
      <c r="F22">
        <v>27.5</v>
      </c>
      <c r="G22">
        <v>27.5</v>
      </c>
      <c r="H22">
        <v>27.5</v>
      </c>
      <c r="I22" s="206">
        <v>27.5</v>
      </c>
      <c r="R22" s="171">
        <v>546</v>
      </c>
      <c r="S22" s="172">
        <f t="shared" ca="1" si="0"/>
        <v>0.14703885425617957</v>
      </c>
      <c r="T22" s="172">
        <f t="shared" ca="1" si="1"/>
        <v>0.31569813317332907</v>
      </c>
    </row>
    <row r="23" spans="2:20" ht="13" thickBot="1">
      <c r="E23" s="160" t="s">
        <v>328</v>
      </c>
      <c r="F23" s="212">
        <v>25</v>
      </c>
      <c r="G23" s="212">
        <v>25</v>
      </c>
      <c r="H23" s="212">
        <v>25</v>
      </c>
      <c r="I23" s="213">
        <v>25</v>
      </c>
      <c r="R23" s="171">
        <v>544</v>
      </c>
      <c r="S23" s="172">
        <f t="shared" ca="1" si="0"/>
        <v>0.15125590886741547</v>
      </c>
      <c r="T23" s="172">
        <f t="shared" ca="1" si="1"/>
        <v>0.32539016770213891</v>
      </c>
    </row>
    <row r="24" spans="2:20" ht="13" thickBot="1">
      <c r="B24" s="242" t="s">
        <v>315</v>
      </c>
      <c r="C24" s="243"/>
      <c r="R24" s="171">
        <v>542</v>
      </c>
      <c r="S24" s="172">
        <f t="shared" ca="1" si="0"/>
        <v>0.15550408565290419</v>
      </c>
      <c r="T24" s="172">
        <f t="shared" ca="1" si="1"/>
        <v>0.33518969196055415</v>
      </c>
    </row>
    <row r="25" spans="2:20">
      <c r="B25" s="155" t="s">
        <v>314</v>
      </c>
      <c r="C25" s="182"/>
      <c r="E25" s="155" t="s">
        <v>329</v>
      </c>
      <c r="F25" s="214">
        <f ca="1">C21</f>
        <v>0.12640865903574472</v>
      </c>
      <c r="R25" s="171">
        <v>540</v>
      </c>
      <c r="S25" s="172">
        <f t="shared" ca="1" si="0"/>
        <v>0.15978373041458149</v>
      </c>
      <c r="T25" s="172">
        <f t="shared" ca="1" si="1"/>
        <v>0.3450983013343627</v>
      </c>
    </row>
    <row r="26" spans="2:20" ht="13" thickBot="1">
      <c r="B26" s="171" t="s">
        <v>310</v>
      </c>
      <c r="C26" s="206"/>
      <c r="E26" s="215">
        <f ca="1">F25/-F26</f>
        <v>2.0980064007126602</v>
      </c>
      <c r="F26" s="185">
        <f>C35</f>
        <v>-6.0251798561151038E-2</v>
      </c>
      <c r="R26" s="171">
        <v>538</v>
      </c>
      <c r="S26" s="172">
        <f t="shared" ca="1" si="0"/>
        <v>0.16409519409642015</v>
      </c>
      <c r="T26" s="172">
        <f t="shared" ca="1" si="1"/>
        <v>0.35511762091838217</v>
      </c>
    </row>
    <row r="27" spans="2:20">
      <c r="B27" s="171" t="s">
        <v>311</v>
      </c>
      <c r="C27" s="207"/>
      <c r="R27" s="171">
        <v>536</v>
      </c>
      <c r="S27" s="172">
        <f t="shared" ca="1" si="0"/>
        <v>0.1684388328803621</v>
      </c>
      <c r="T27" s="172">
        <f t="shared" ca="1" si="1"/>
        <v>0.36524930618282281</v>
      </c>
    </row>
    <row r="28" spans="2:20">
      <c r="B28" s="171" t="s">
        <v>312</v>
      </c>
      <c r="C28" s="208"/>
      <c r="R28" s="171">
        <v>534</v>
      </c>
      <c r="S28" s="172">
        <f t="shared" ca="1" si="0"/>
        <v>0.17281500828440821</v>
      </c>
      <c r="T28" s="172">
        <f t="shared" ca="1" si="1"/>
        <v>0.37549504365715647</v>
      </c>
    </row>
    <row r="29" spans="2:20" ht="13" thickBot="1">
      <c r="B29" s="160" t="s">
        <v>313</v>
      </c>
      <c r="C29" s="185"/>
      <c r="R29" s="171">
        <v>532</v>
      </c>
      <c r="S29" s="172">
        <f t="shared" ca="1" si="0"/>
        <v>0.17722408726292116</v>
      </c>
      <c r="T29" s="172">
        <f t="shared" ca="1" si="1"/>
        <v>0.38585655163201782</v>
      </c>
    </row>
    <row r="30" spans="2:20" ht="13" thickBot="1">
      <c r="E30" s="148"/>
      <c r="R30" s="171">
        <v>530</v>
      </c>
      <c r="S30" s="172">
        <f t="shared" ca="1" si="0"/>
        <v>0.18166644230919626</v>
      </c>
      <c r="T30" s="172">
        <f t="shared" ca="1" si="1"/>
        <v>0.39633558087967313</v>
      </c>
    </row>
    <row r="31" spans="2:20" ht="13" thickBot="1">
      <c r="B31" s="242" t="s">
        <v>317</v>
      </c>
      <c r="C31" s="243"/>
      <c r="R31" s="171">
        <v>528</v>
      </c>
      <c r="S31" s="172">
        <f t="shared" ca="1" si="0"/>
        <v>0.18614245156036757</v>
      </c>
      <c r="T31" s="172">
        <f t="shared" ca="1" si="1"/>
        <v>0.40693391539363888</v>
      </c>
    </row>
    <row r="32" spans="2:20">
      <c r="B32" s="155" t="s">
        <v>309</v>
      </c>
      <c r="C32" s="220">
        <v>20.9</v>
      </c>
      <c r="E32" s="221"/>
      <c r="R32" s="171">
        <v>526</v>
      </c>
      <c r="S32" s="172">
        <f t="shared" ca="1" si="0"/>
        <v>0.19065249890470337</v>
      </c>
      <c r="T32" s="172">
        <f t="shared" ca="1" si="1"/>
        <v>0.41765337314801476</v>
      </c>
    </row>
    <row r="33" spans="2:20">
      <c r="B33" s="171" t="s">
        <v>310</v>
      </c>
      <c r="C33" s="206">
        <v>25</v>
      </c>
      <c r="R33" s="171">
        <v>524</v>
      </c>
      <c r="S33" s="172">
        <f t="shared" ca="1" si="0"/>
        <v>0.19519697409136261</v>
      </c>
      <c r="T33" s="172">
        <f t="shared" ca="1" si="1"/>
        <v>0.42849580687714939</v>
      </c>
    </row>
    <row r="34" spans="2:20">
      <c r="B34" s="171" t="s">
        <v>311</v>
      </c>
      <c r="C34" s="207">
        <f>C32*C33</f>
        <v>522.5</v>
      </c>
      <c r="R34" s="171">
        <v>522</v>
      </c>
      <c r="S34" s="172">
        <f t="shared" ca="1" si="0"/>
        <v>0.19977627284267063</v>
      </c>
      <c r="T34" s="172">
        <f t="shared" ca="1" si="1"/>
        <v>0.43946310487625051</v>
      </c>
    </row>
    <row r="35" spans="2:20" ht="13" thickBot="1">
      <c r="B35" s="160" t="s">
        <v>312</v>
      </c>
      <c r="C35" s="185">
        <f>C34/C5-1</f>
        <v>-6.0251798561151038E-2</v>
      </c>
      <c r="R35" s="160">
        <v>520</v>
      </c>
      <c r="S35" s="216">
        <f t="shared" ca="1" si="0"/>
        <v>0.20439079696898843</v>
      </c>
      <c r="T35" s="216">
        <f t="shared" ca="1" si="1"/>
        <v>0.4505571918235951</v>
      </c>
    </row>
    <row r="38" spans="2:20">
      <c r="C38" s="148"/>
    </row>
    <row r="39" spans="2:20">
      <c r="C39" s="222"/>
    </row>
  </sheetData>
  <mergeCells count="6">
    <mergeCell ref="B31:C31"/>
    <mergeCell ref="E2:M2"/>
    <mergeCell ref="B4:C4"/>
    <mergeCell ref="B13:C13"/>
    <mergeCell ref="B17:C17"/>
    <mergeCell ref="B24:C24"/>
  </mergeCells>
  <phoneticPr fontId="3" type="noConversion"/>
  <conditionalFormatting sqref="S3:S3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3:T35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1A3B-4229-4975-B26D-173033A2DBC3}">
  <sheetPr>
    <outlinePr summaryBelow="0" summaryRight="0"/>
  </sheetPr>
  <dimension ref="A1:AM264"/>
  <sheetViews>
    <sheetView tabSelected="1" topLeftCell="A171" zoomScaleNormal="100" workbookViewId="0">
      <pane xSplit="1" topLeftCell="M1" activePane="topRight" state="frozen"/>
      <selection pane="topRight" activeCell="A170" sqref="A170"/>
    </sheetView>
  </sheetViews>
  <sheetFormatPr defaultColWidth="9.1796875" defaultRowHeight="15" customHeight="1" outlineLevelRow="2"/>
  <cols>
    <col min="1" max="1" width="61.6328125" style="1" bestFit="1" customWidth="1"/>
    <col min="2" max="13" width="10.6328125" style="1" customWidth="1"/>
    <col min="14" max="17" width="10.6328125" style="12" customWidth="1"/>
    <col min="18" max="18" width="10.6328125" style="1" customWidth="1"/>
    <col min="19" max="22" width="10.6328125" style="12" customWidth="1"/>
    <col min="23" max="23" width="10.6328125" style="1" customWidth="1"/>
    <col min="24" max="27" width="10.6328125" style="12" customWidth="1"/>
    <col min="28" max="28" width="10.6328125" style="1" customWidth="1"/>
    <col min="29" max="29" width="9.1796875" style="12"/>
    <col min="30" max="32" width="9.1796875" style="22" customWidth="1"/>
    <col min="33" max="33" width="9.1796875" style="19"/>
    <col min="34" max="36" width="9.1796875" style="19" customWidth="1"/>
    <col min="37" max="38" width="9.1796875" style="19"/>
    <col min="39" max="16384" width="9.1796875" style="1"/>
  </cols>
  <sheetData>
    <row r="1" spans="1:39" s="9" customFormat="1" ht="15" customHeight="1">
      <c r="A1" s="100" t="s">
        <v>349</v>
      </c>
      <c r="AD1" s="18"/>
      <c r="AE1" s="18"/>
      <c r="AF1" s="18"/>
      <c r="AG1" s="18"/>
      <c r="AH1" s="18"/>
      <c r="AI1" s="18"/>
      <c r="AJ1" s="18"/>
      <c r="AK1" s="18"/>
      <c r="AL1" s="18"/>
    </row>
    <row r="2" spans="1:39" ht="15" customHeight="1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3"/>
      <c r="O2" s="43"/>
      <c r="P2" s="43"/>
      <c r="Q2" s="43" t="s">
        <v>353</v>
      </c>
      <c r="R2" s="40"/>
      <c r="S2" s="43" t="s">
        <v>352</v>
      </c>
      <c r="T2" s="43" t="s">
        <v>350</v>
      </c>
      <c r="U2" s="43"/>
      <c r="V2" s="43" t="s">
        <v>350</v>
      </c>
      <c r="W2" s="40"/>
      <c r="X2" s="43"/>
      <c r="Y2" s="43" t="s">
        <v>236</v>
      </c>
      <c r="Z2" s="43" t="s">
        <v>352</v>
      </c>
      <c r="AA2" s="43" t="s">
        <v>351</v>
      </c>
      <c r="AB2" s="40"/>
      <c r="AC2" s="43" t="s">
        <v>350</v>
      </c>
    </row>
    <row r="4" spans="1:39" s="15" customFormat="1" ht="15" customHeight="1">
      <c r="A4" s="13"/>
      <c r="B4" s="13" t="s">
        <v>13</v>
      </c>
      <c r="C4" s="13" t="s">
        <v>12</v>
      </c>
      <c r="D4" s="13" t="s">
        <v>11</v>
      </c>
      <c r="E4" s="13" t="s">
        <v>10</v>
      </c>
      <c r="F4" s="13" t="s">
        <v>9</v>
      </c>
      <c r="G4" s="13" t="s">
        <v>8</v>
      </c>
      <c r="H4" s="13" t="s">
        <v>7</v>
      </c>
      <c r="I4" s="13" t="s">
        <v>26</v>
      </c>
      <c r="J4" s="13" t="s">
        <v>6</v>
      </c>
      <c r="K4" s="13" t="s">
        <v>5</v>
      </c>
      <c r="L4" s="13" t="s">
        <v>4</v>
      </c>
      <c r="M4" s="13" t="s">
        <v>3</v>
      </c>
      <c r="N4" s="14" t="s">
        <v>34</v>
      </c>
      <c r="O4" s="14" t="s">
        <v>35</v>
      </c>
      <c r="P4" s="14" t="s">
        <v>36</v>
      </c>
      <c r="Q4" s="14" t="s">
        <v>2</v>
      </c>
      <c r="R4" s="13" t="s">
        <v>2</v>
      </c>
      <c r="S4" s="14" t="s">
        <v>31</v>
      </c>
      <c r="T4" s="14" t="s">
        <v>32</v>
      </c>
      <c r="U4" s="14" t="s">
        <v>33</v>
      </c>
      <c r="V4" s="14" t="s">
        <v>1</v>
      </c>
      <c r="W4" s="13" t="s">
        <v>1</v>
      </c>
      <c r="X4" s="14" t="s">
        <v>28</v>
      </c>
      <c r="Y4" s="14" t="s">
        <v>29</v>
      </c>
      <c r="Z4" s="14" t="s">
        <v>30</v>
      </c>
      <c r="AA4" s="14" t="s">
        <v>0</v>
      </c>
      <c r="AB4" s="13" t="s">
        <v>0</v>
      </c>
      <c r="AC4" s="20" t="s">
        <v>37</v>
      </c>
      <c r="AD4" s="21" t="s">
        <v>38</v>
      </c>
      <c r="AE4" s="21" t="s">
        <v>39</v>
      </c>
      <c r="AF4" s="21" t="s">
        <v>40</v>
      </c>
      <c r="AG4" s="90" t="s">
        <v>64</v>
      </c>
      <c r="AH4" s="90" t="s">
        <v>222</v>
      </c>
      <c r="AI4" s="90" t="s">
        <v>223</v>
      </c>
      <c r="AJ4" s="90" t="s">
        <v>224</v>
      </c>
      <c r="AK4" s="90"/>
      <c r="AL4" s="90"/>
      <c r="AM4" s="91"/>
    </row>
    <row r="5" spans="1:39" s="9" customFormat="1" ht="15" customHeight="1">
      <c r="A5" s="100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D5" s="18"/>
      <c r="AE5" s="18"/>
      <c r="AF5" s="18"/>
      <c r="AG5" s="18"/>
      <c r="AH5" s="18"/>
      <c r="AI5" s="18"/>
      <c r="AJ5" s="18"/>
      <c r="AK5" s="18"/>
      <c r="AL5" s="18"/>
    </row>
    <row r="6" spans="1:39" ht="15" customHeight="1">
      <c r="A6" s="2" t="s">
        <v>14</v>
      </c>
      <c r="B6" s="3">
        <v>2386.1120000000001</v>
      </c>
      <c r="C6" s="3">
        <v>2797.0889999999999</v>
      </c>
      <c r="D6" s="3">
        <v>2993.489</v>
      </c>
      <c r="E6" s="3">
        <v>3238.1280000000002</v>
      </c>
      <c r="F6" s="3">
        <f>3549.494+2.3</f>
        <v>3551.7940000000003</v>
      </c>
      <c r="G6" s="3">
        <f>3582.395+10.6</f>
        <v>3592.9949999999999</v>
      </c>
      <c r="H6" s="3">
        <f>3789.9+15</f>
        <v>3804.9</v>
      </c>
      <c r="I6" s="3">
        <f>4607.5+57</f>
        <v>4664.5</v>
      </c>
      <c r="J6" s="3">
        <f>5191.2+8</f>
        <v>5199.2</v>
      </c>
      <c r="K6" s="3">
        <v>4727.7</v>
      </c>
      <c r="L6" s="3">
        <v>4022.4</v>
      </c>
      <c r="M6" s="3">
        <v>4833.8</v>
      </c>
      <c r="N6" s="11">
        <v>1279.8</v>
      </c>
      <c r="O6" s="11">
        <v>1310.8</v>
      </c>
      <c r="P6" s="11">
        <v>1350.3</v>
      </c>
      <c r="Q6" s="11">
        <v>1430.9</v>
      </c>
      <c r="R6" s="3">
        <v>5371.8</v>
      </c>
      <c r="S6" s="11">
        <v>1469.7</v>
      </c>
      <c r="T6" s="11">
        <v>1531.2</v>
      </c>
      <c r="U6" s="11">
        <v>1563.4</v>
      </c>
      <c r="V6" s="11">
        <v>1613.5</v>
      </c>
      <c r="W6" s="3">
        <v>6177.8</v>
      </c>
      <c r="X6" s="11">
        <v>1680.7</v>
      </c>
      <c r="Y6" s="11">
        <v>1716.8</v>
      </c>
      <c r="Z6" s="11">
        <v>1764.6</v>
      </c>
      <c r="AA6" s="11">
        <v>1877.1</v>
      </c>
      <c r="AB6" s="3">
        <v>7039.2</v>
      </c>
      <c r="AC6" s="23">
        <v>1882.8</v>
      </c>
      <c r="AD6" s="74">
        <f ca="1">AD10+AD23+AD36</f>
        <v>1942.71</v>
      </c>
      <c r="AE6" s="74">
        <f ca="1">AE10+AE23+AE36</f>
        <v>2009.8363999999997</v>
      </c>
      <c r="AF6" s="74">
        <f ca="1">AF10+AF23+AF36</f>
        <v>2037.7653000000003</v>
      </c>
      <c r="AG6" s="75">
        <f ca="1">SUM(AC6:AF6)</f>
        <v>7873.1117000000004</v>
      </c>
      <c r="AH6" s="127">
        <f ca="1">AH10+AH23+AH36</f>
        <v>8971.2607031000007</v>
      </c>
      <c r="AI6" s="127">
        <f ca="1">AI10+AI23+AI36</f>
        <v>9612.916320198301</v>
      </c>
      <c r="AJ6" s="127">
        <f ca="1">AJ10+AJ23+AJ36</f>
        <v>10301.197837707767</v>
      </c>
    </row>
    <row r="7" spans="1:39" s="38" customFormat="1" ht="15" customHeight="1">
      <c r="A7" s="39" t="s">
        <v>41</v>
      </c>
      <c r="B7" s="32">
        <v>0.16400000000000001</v>
      </c>
      <c r="C7" s="32">
        <f>C6/B6-1</f>
        <v>0.17223709532494702</v>
      </c>
      <c r="D7" s="32">
        <f t="shared" ref="D7:M7" si="0">D6/C6-1</f>
        <v>7.0215856556584466E-2</v>
      </c>
      <c r="E7" s="32">
        <f t="shared" si="0"/>
        <v>8.1723701005749438E-2</v>
      </c>
      <c r="F7" s="32">
        <f t="shared" si="0"/>
        <v>9.6866461115805214E-2</v>
      </c>
      <c r="G7" s="32">
        <f t="shared" si="0"/>
        <v>1.1600053381474185E-2</v>
      </c>
      <c r="H7" s="32">
        <f t="shared" si="0"/>
        <v>5.8977259918257641E-2</v>
      </c>
      <c r="I7" s="32">
        <f t="shared" si="0"/>
        <v>0.22591920944045829</v>
      </c>
      <c r="J7" s="32">
        <f t="shared" si="0"/>
        <v>0.11463179333261864</v>
      </c>
      <c r="K7" s="32">
        <f t="shared" si="0"/>
        <v>-9.068702877365753E-2</v>
      </c>
      <c r="L7" s="32">
        <f t="shared" si="0"/>
        <v>-0.14918459293102349</v>
      </c>
      <c r="M7" s="32">
        <f t="shared" si="0"/>
        <v>0.20172036595067633</v>
      </c>
      <c r="N7" s="34"/>
      <c r="O7" s="34"/>
      <c r="P7" s="34"/>
      <c r="Q7" s="34"/>
      <c r="R7" s="32">
        <f>R6/M6-1</f>
        <v>0.11129959865943984</v>
      </c>
      <c r="S7" s="34">
        <f t="shared" ref="S7:V7" si="1">S6/N6-1</f>
        <v>0.14838255977496484</v>
      </c>
      <c r="T7" s="34">
        <f t="shared" si="1"/>
        <v>0.16814159292035402</v>
      </c>
      <c r="U7" s="34">
        <f t="shared" si="1"/>
        <v>0.15781678145597278</v>
      </c>
      <c r="V7" s="34">
        <f t="shared" si="1"/>
        <v>0.1276119924523027</v>
      </c>
      <c r="W7" s="32">
        <f>W6/R6-1</f>
        <v>0.15004281618824233</v>
      </c>
      <c r="X7" s="34">
        <f t="shared" ref="X7" si="2">X6/S6-1</f>
        <v>0.14356671429543444</v>
      </c>
      <c r="Y7" s="34">
        <f t="shared" ref="Y7" si="3">Y6/T6-1</f>
        <v>0.1212121212121211</v>
      </c>
      <c r="Z7" s="34">
        <f t="shared" ref="Z7" si="4">Z6/U6-1</f>
        <v>0.12869387232953811</v>
      </c>
      <c r="AA7" s="34">
        <f t="shared" ref="AA7" si="5">AA6/V6-1</f>
        <v>0.16337155252556546</v>
      </c>
      <c r="AB7" s="32">
        <f>AB6/W6-1</f>
        <v>0.1394347502347113</v>
      </c>
      <c r="AC7" s="35">
        <f>AC6/X6-1</f>
        <v>0.12024751591598726</v>
      </c>
      <c r="AD7" s="36">
        <f ca="1">AD6/Y6-1</f>
        <v>0.1315878378378379</v>
      </c>
      <c r="AE7" s="36">
        <f t="shared" ref="AE7:AG7" ca="1" si="6">AE6/Z6-1</f>
        <v>0.1389756318712454</v>
      </c>
      <c r="AF7" s="36">
        <f t="shared" ca="1" si="6"/>
        <v>8.559229662777712E-2</v>
      </c>
      <c r="AG7" s="37">
        <f t="shared" ca="1" si="6"/>
        <v>0.1184668286168884</v>
      </c>
      <c r="AH7" s="37">
        <f ca="1">AH6/AG6-1</f>
        <v>0.13948093777203741</v>
      </c>
      <c r="AI7" s="37">
        <f t="shared" ref="AI7:AJ7" ca="1" si="7">AI6/AH6-1</f>
        <v>7.1523461231772778E-2</v>
      </c>
      <c r="AJ7" s="37">
        <f t="shared" ca="1" si="7"/>
        <v>7.1599657646376658E-2</v>
      </c>
      <c r="AK7" s="37"/>
      <c r="AL7" s="37"/>
    </row>
    <row r="8" spans="1:39" s="38" customFormat="1" ht="15" customHeight="1">
      <c r="A8" s="39" t="s">
        <v>42</v>
      </c>
      <c r="B8" s="32">
        <v>7.8E-2</v>
      </c>
      <c r="C8" s="32">
        <v>0.127</v>
      </c>
      <c r="D8" s="32">
        <v>0.04</v>
      </c>
      <c r="E8" s="32">
        <v>0.01</v>
      </c>
      <c r="F8" s="32">
        <v>7.0000000000000007E-2</v>
      </c>
      <c r="G8" s="32">
        <v>-3.0000000000000001E-3</v>
      </c>
      <c r="H8" s="32">
        <v>-3.0000000000000001E-3</v>
      </c>
      <c r="I8" s="32">
        <v>5.2999999999999999E-2</v>
      </c>
      <c r="J8" s="32">
        <v>9.4E-2</v>
      </c>
      <c r="K8" s="32">
        <v>2.8000000000000001E-2</v>
      </c>
      <c r="L8" s="32">
        <v>0.03</v>
      </c>
      <c r="M8" s="32">
        <v>8.7999999999999995E-2</v>
      </c>
      <c r="N8" s="34">
        <v>0.10299999999999999</v>
      </c>
      <c r="O8" s="34">
        <v>0.105</v>
      </c>
      <c r="P8" s="34">
        <v>9.8000000000000004E-2</v>
      </c>
      <c r="Q8" s="34">
        <f>R8*4-SUM(N8:P8)</f>
        <v>7.0000000000000007E-2</v>
      </c>
      <c r="R8" s="32">
        <v>9.4E-2</v>
      </c>
      <c r="S8" s="34">
        <v>7.9000000000000001E-2</v>
      </c>
      <c r="T8" s="34">
        <v>9.0999999999999998E-2</v>
      </c>
      <c r="U8" s="34">
        <v>0.06</v>
      </c>
      <c r="V8" s="34">
        <f>W8*4-SUM(S8:U8)</f>
        <v>8.2000000000000017E-2</v>
      </c>
      <c r="W8" s="32">
        <v>7.8E-2</v>
      </c>
      <c r="X8" s="34">
        <v>8.1000000000000003E-2</v>
      </c>
      <c r="Y8" s="34">
        <v>4.1000000000000002E-2</v>
      </c>
      <c r="Z8" s="34">
        <v>4.1000000000000002E-2</v>
      </c>
      <c r="AA8" s="34">
        <f>AB8*4-SUM(X8:Z8)</f>
        <v>6.9000000000000006E-2</v>
      </c>
      <c r="AB8" s="32">
        <v>5.8000000000000003E-2</v>
      </c>
      <c r="AC8" s="35">
        <v>4.8000000000000001E-2</v>
      </c>
      <c r="AD8" s="36">
        <f ca="1">(Y10*AD12+AD25*Y23+AD38*Y36)/AD6</f>
        <v>6.5923889824008722E-2</v>
      </c>
      <c r="AE8" s="36">
        <f ca="1">(Z10*AE12+AE25*Z23+AE38*Z36)/AE6</f>
        <v>8.8712295189797535E-2</v>
      </c>
      <c r="AF8" s="36">
        <f ca="1">(AA10*AF12+AF25*AA23+AF38*AA36)/AF6</f>
        <v>5.7578956713022836E-2</v>
      </c>
      <c r="AG8" s="37">
        <f ca="1">((AC8*X6)+(Y6*AD8)+(Z6*AE8)+(AA6*AF8))/AB6</f>
        <v>6.5131678285570815E-2</v>
      </c>
      <c r="AH8" s="37">
        <f ca="1">(AG10*AH12+AH25*AG23+AH38*AG36)/AG6</f>
        <v>6.7857414381660569E-2</v>
      </c>
      <c r="AI8" s="37">
        <f ca="1">(AH10*AI12+AI25*AH23+AI38*AH36)/AH6</f>
        <v>7.1523461231772847E-2</v>
      </c>
      <c r="AJ8" s="37">
        <f ca="1">(AI10*AJ12+AJ25*AI23+AJ38*AI36)/AI6</f>
        <v>7.1599657646376741E-2</v>
      </c>
      <c r="AK8" s="37"/>
      <c r="AL8" s="37"/>
    </row>
    <row r="9" spans="1:39" ht="15" customHeight="1" thickBo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1"/>
      <c r="O9" s="11"/>
      <c r="P9" s="11"/>
      <c r="Q9" s="11"/>
      <c r="R9" s="3"/>
      <c r="S9" s="11"/>
      <c r="T9" s="11"/>
      <c r="U9" s="11"/>
      <c r="V9" s="11"/>
      <c r="W9" s="3"/>
      <c r="X9" s="11"/>
      <c r="Y9" s="11"/>
      <c r="Z9" s="11"/>
      <c r="AA9" s="11"/>
      <c r="AB9" s="32"/>
      <c r="AC9" s="23"/>
    </row>
    <row r="10" spans="1:39" s="31" customFormat="1" ht="15" customHeight="1" thickBot="1">
      <c r="A10" s="25" t="s">
        <v>43</v>
      </c>
      <c r="B10" s="26"/>
      <c r="C10" s="26"/>
      <c r="D10" s="26"/>
      <c r="E10" s="26"/>
      <c r="F10" s="26"/>
      <c r="G10" s="26"/>
      <c r="H10" s="26"/>
      <c r="I10" s="26"/>
      <c r="J10" s="26"/>
      <c r="K10" s="26">
        <v>1574</v>
      </c>
      <c r="L10" s="26">
        <v>1785.8</v>
      </c>
      <c r="M10" s="26">
        <v>2366.6999999999998</v>
      </c>
      <c r="N10" s="27">
        <f>1255.7-O10</f>
        <v>628.20000000000005</v>
      </c>
      <c r="O10" s="27">
        <v>627.5</v>
      </c>
      <c r="P10" s="27">
        <v>644</v>
      </c>
      <c r="Q10" s="27">
        <f>R10-SUM(N10:P10)</f>
        <v>739.8</v>
      </c>
      <c r="R10" s="26">
        <v>2639.5</v>
      </c>
      <c r="S10" s="27">
        <v>761.4</v>
      </c>
      <c r="T10" s="27">
        <v>770.3</v>
      </c>
      <c r="U10" s="27">
        <v>803.4</v>
      </c>
      <c r="V10" s="27">
        <f>W10-SUM(S10:U10)</f>
        <v>851.80000000000018</v>
      </c>
      <c r="W10" s="26">
        <v>3186.9</v>
      </c>
      <c r="X10" s="27">
        <v>895.2</v>
      </c>
      <c r="Y10" s="27">
        <v>931.8</v>
      </c>
      <c r="Z10" s="27">
        <v>984.4</v>
      </c>
      <c r="AA10" s="27">
        <f>AB10-SUM(X10:Z10)</f>
        <v>1056.9000000000001</v>
      </c>
      <c r="AB10" s="26">
        <v>3868.3</v>
      </c>
      <c r="AC10" s="28">
        <v>1068.2</v>
      </c>
      <c r="AD10" s="71">
        <f ca="1">Y10*(1+AD11)</f>
        <v>1099.5239999999999</v>
      </c>
      <c r="AE10" s="71">
        <f t="shared" ref="AE10:AF10" ca="1" si="8">Z10*(1+AE11)</f>
        <v>1169.4671999999998</v>
      </c>
      <c r="AF10" s="71">
        <f t="shared" ca="1" si="8"/>
        <v>1159.4193</v>
      </c>
      <c r="AG10" s="72">
        <f ca="1">SUM(AC10:AF10)</f>
        <v>4496.6105000000007</v>
      </c>
      <c r="AH10" s="125">
        <f ca="1">AG10*(1+AH12)+563.9</f>
        <v>5366.2800140000008</v>
      </c>
      <c r="AI10" s="125">
        <f ca="1">AH10*(1+AI12)</f>
        <v>5763.3847350360011</v>
      </c>
      <c r="AJ10" s="125">
        <f ca="1">AI10*(1+AJ12)</f>
        <v>6189.8752054286651</v>
      </c>
      <c r="AK10" s="30"/>
      <c r="AL10" s="30"/>
    </row>
    <row r="11" spans="1:39" s="38" customFormat="1" ht="15" customHeight="1">
      <c r="A11" s="39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>
        <f>L10/K10-1</f>
        <v>0.13456162642947911</v>
      </c>
      <c r="M11" s="32">
        <f>M10/L10-1</f>
        <v>0.32528838615746447</v>
      </c>
      <c r="N11" s="34"/>
      <c r="O11" s="34"/>
      <c r="P11" s="34"/>
      <c r="Q11" s="34"/>
      <c r="R11" s="32">
        <f>R10/M10-1</f>
        <v>0.1152659821692652</v>
      </c>
      <c r="S11" s="34">
        <f t="shared" ref="S11" si="9">S10/N10-1</f>
        <v>0.21203438395415453</v>
      </c>
      <c r="T11" s="34">
        <f t="shared" ref="T11" si="10">T10/O10-1</f>
        <v>0.22756972111553786</v>
      </c>
      <c r="U11" s="34">
        <f t="shared" ref="U11" si="11">U10/P10-1</f>
        <v>0.24751552795031051</v>
      </c>
      <c r="V11" s="34">
        <f t="shared" ref="V11" si="12">V10/Q10-1</f>
        <v>0.15139226818058971</v>
      </c>
      <c r="W11" s="32">
        <f>W10/R10-1</f>
        <v>0.20738776283387006</v>
      </c>
      <c r="X11" s="34">
        <f t="shared" ref="X11" si="13">X10/S10-1</f>
        <v>0.17572892040977162</v>
      </c>
      <c r="Y11" s="34">
        <f t="shared" ref="Y11" si="14">Y10/T10-1</f>
        <v>0.20965857458133197</v>
      </c>
      <c r="Z11" s="34">
        <f t="shared" ref="Z11" si="15">Z10/U10-1</f>
        <v>0.22529250684590485</v>
      </c>
      <c r="AA11" s="34">
        <f t="shared" ref="AA11" si="16">AA10/V10-1</f>
        <v>0.24078422164827407</v>
      </c>
      <c r="AB11" s="32">
        <f>AB10/W10-1</f>
        <v>0.21381279613417425</v>
      </c>
      <c r="AC11" s="35">
        <f>AC10/X10-1</f>
        <v>0.19325290437890974</v>
      </c>
      <c r="AD11" s="36">
        <f ca="1">AD12+10.5%</f>
        <v>0.18</v>
      </c>
      <c r="AE11" s="36">
        <f ca="1">AE12+6.8%</f>
        <v>0.188</v>
      </c>
      <c r="AF11" s="36">
        <f ca="1">AF12+4.1%</f>
        <v>9.7000000000000003E-2</v>
      </c>
      <c r="AG11" s="37">
        <f ca="1">AG10/AB10-1</f>
        <v>0.1624254840627668</v>
      </c>
      <c r="AH11" s="37">
        <f ca="1">AH10/AG10-1</f>
        <v>0.19340556937275322</v>
      </c>
      <c r="AI11" s="37">
        <f ca="1">AI12</f>
        <v>7.3999999999999996E-2</v>
      </c>
      <c r="AJ11" s="37">
        <f ca="1">AJ12</f>
        <v>7.3999999999999996E-2</v>
      </c>
      <c r="AK11" s="37"/>
      <c r="AL11" s="37"/>
    </row>
    <row r="12" spans="1:39" s="38" customFormat="1" ht="15" customHeight="1">
      <c r="A12" s="39" t="s">
        <v>42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>
        <v>0.01</v>
      </c>
      <c r="M12" s="32">
        <v>9.0999999999999998E-2</v>
      </c>
      <c r="N12" s="34">
        <v>0.09</v>
      </c>
      <c r="O12" s="34">
        <v>7.0000000000000007E-2</v>
      </c>
      <c r="P12" s="34">
        <v>6.8000000000000005E-2</v>
      </c>
      <c r="Q12" s="34">
        <f>R12*4-SUM(N12:P12)</f>
        <v>7.1999999999999981E-2</v>
      </c>
      <c r="R12" s="32">
        <v>7.4999999999999997E-2</v>
      </c>
      <c r="S12" s="34">
        <v>5.8999999999999997E-2</v>
      </c>
      <c r="T12" s="34">
        <v>6.4000000000000001E-2</v>
      </c>
      <c r="U12" s="34">
        <v>4.4999999999999998E-2</v>
      </c>
      <c r="V12" s="34">
        <f>W12*4-SUM(S12:U12)</f>
        <v>6.8000000000000005E-2</v>
      </c>
      <c r="W12" s="32">
        <v>5.8999999999999997E-2</v>
      </c>
      <c r="X12" s="34">
        <v>5.7000000000000002E-2</v>
      </c>
      <c r="Y12" s="34">
        <v>4.8000000000000001E-2</v>
      </c>
      <c r="Z12" s="34">
        <v>5.5E-2</v>
      </c>
      <c r="AA12" s="34">
        <f>AB12*4-SUM(X12:Z12)</f>
        <v>6.4000000000000001E-2</v>
      </c>
      <c r="AB12" s="32">
        <v>5.6000000000000001E-2</v>
      </c>
      <c r="AC12" s="35">
        <v>5.8999999999999997E-2</v>
      </c>
      <c r="AD12" s="36">
        <f ca="1">OFFSET(AD13,Sheet1!$C$14,0)</f>
        <v>7.4999999999999997E-2</v>
      </c>
      <c r="AE12" s="36">
        <f ca="1">OFFSET(AE13,Sheet1!$C$14,0)</f>
        <v>0.12</v>
      </c>
      <c r="AF12" s="36">
        <f ca="1">OFFSET(AF13,Sheet1!$C$14,0)</f>
        <v>5.6000000000000001E-2</v>
      </c>
      <c r="AG12" s="37">
        <f ca="1">((AC12*X10)+(Y10*AD12)+(Z10*AE12)+(AA10*AF12))/AB10</f>
        <v>7.7557635136881825E-2</v>
      </c>
      <c r="AH12" s="37">
        <f ca="1">OFFSET(AH13,Sheet1!$C$14,0)</f>
        <v>6.8000000000000005E-2</v>
      </c>
      <c r="AI12" s="37">
        <f ca="1">OFFSET(AI13,Sheet1!$C$14,0)</f>
        <v>7.3999999999999996E-2</v>
      </c>
      <c r="AJ12" s="37">
        <f ca="1">OFFSET(AJ13,Sheet1!$C$14,0)</f>
        <v>7.3999999999999996E-2</v>
      </c>
      <c r="AK12" s="37"/>
      <c r="AL12" s="37"/>
    </row>
    <row r="13" spans="1:39" s="38" customFormat="1" ht="15" customHeight="1">
      <c r="A13" s="3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4"/>
      <c r="O13" s="34"/>
      <c r="P13" s="34"/>
      <c r="Q13" s="34"/>
      <c r="R13" s="32"/>
      <c r="S13" s="34"/>
      <c r="T13" s="34"/>
      <c r="U13" s="34"/>
      <c r="V13" s="34"/>
      <c r="W13" s="32"/>
      <c r="X13" s="34"/>
      <c r="Y13" s="34"/>
      <c r="Z13" s="34"/>
      <c r="AA13" s="34"/>
      <c r="AB13" s="32"/>
      <c r="AC13" s="35"/>
      <c r="AD13" s="36"/>
      <c r="AE13" s="36"/>
      <c r="AF13" s="36"/>
      <c r="AG13" s="37"/>
      <c r="AH13" s="37"/>
      <c r="AI13" s="37"/>
      <c r="AJ13" s="37"/>
      <c r="AK13" s="37"/>
      <c r="AL13" s="37"/>
    </row>
    <row r="14" spans="1:39" s="38" customFormat="1" ht="15" customHeight="1">
      <c r="A14" s="39" t="s">
        <v>344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4"/>
      <c r="O14" s="34"/>
      <c r="P14" s="34"/>
      <c r="Q14" s="34"/>
      <c r="R14" s="32"/>
      <c r="S14" s="34"/>
      <c r="T14" s="34"/>
      <c r="U14" s="34"/>
      <c r="V14" s="34"/>
      <c r="W14" s="32"/>
      <c r="X14" s="34"/>
      <c r="Y14" s="34"/>
      <c r="Z14" s="34"/>
      <c r="AA14" s="34"/>
      <c r="AB14" s="32"/>
      <c r="AC14" s="35"/>
      <c r="AD14" s="36">
        <v>0.08</v>
      </c>
      <c r="AE14" s="36">
        <v>0.15</v>
      </c>
      <c r="AF14" s="36">
        <v>6.2E-2</v>
      </c>
      <c r="AG14" s="37"/>
      <c r="AH14" s="37">
        <v>7.4999999999999997E-2</v>
      </c>
      <c r="AI14" s="37">
        <v>0.08</v>
      </c>
      <c r="AJ14" s="37">
        <v>0.08</v>
      </c>
      <c r="AK14" s="37"/>
      <c r="AL14" s="37"/>
    </row>
    <row r="15" spans="1:39" s="38" customFormat="1" ht="15" customHeight="1">
      <c r="A15" s="39" t="s">
        <v>345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4"/>
      <c r="O15" s="34"/>
      <c r="P15" s="34"/>
      <c r="Q15" s="34"/>
      <c r="R15" s="32"/>
      <c r="S15" s="34"/>
      <c r="T15" s="34"/>
      <c r="U15" s="34"/>
      <c r="V15" s="34"/>
      <c r="W15" s="32"/>
      <c r="X15" s="34"/>
      <c r="Y15" s="34"/>
      <c r="Z15" s="34"/>
      <c r="AA15" s="34"/>
      <c r="AB15" s="32"/>
      <c r="AC15" s="35"/>
      <c r="AD15" s="36">
        <v>7.4999999999999997E-2</v>
      </c>
      <c r="AE15" s="36">
        <v>0.12</v>
      </c>
      <c r="AF15" s="36">
        <v>5.6000000000000001E-2</v>
      </c>
      <c r="AG15" s="37"/>
      <c r="AH15" s="37">
        <v>6.8000000000000005E-2</v>
      </c>
      <c r="AI15" s="37">
        <v>7.3999999999999996E-2</v>
      </c>
      <c r="AJ15" s="37">
        <v>7.3999999999999996E-2</v>
      </c>
      <c r="AK15" s="37"/>
      <c r="AL15" s="37"/>
    </row>
    <row r="16" spans="1:39" s="38" customFormat="1" ht="15" customHeight="1">
      <c r="A16" s="39" t="s">
        <v>346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4"/>
      <c r="O16" s="34"/>
      <c r="P16" s="34"/>
      <c r="Q16" s="34"/>
      <c r="R16" s="32"/>
      <c r="S16" s="34"/>
      <c r="T16" s="34"/>
      <c r="U16" s="34"/>
      <c r="V16" s="34"/>
      <c r="W16" s="32"/>
      <c r="X16" s="34"/>
      <c r="Y16" s="34"/>
      <c r="Z16" s="34"/>
      <c r="AA16" s="34"/>
      <c r="AB16" s="32"/>
      <c r="AC16" s="35"/>
      <c r="AD16" s="36">
        <v>0.06</v>
      </c>
      <c r="AE16" s="36">
        <v>0.09</v>
      </c>
      <c r="AF16" s="36">
        <v>0.04</v>
      </c>
      <c r="AG16" s="37"/>
      <c r="AH16" s="37">
        <v>0.02</v>
      </c>
      <c r="AI16" s="37">
        <v>0.02</v>
      </c>
      <c r="AJ16" s="37">
        <v>0.02</v>
      </c>
      <c r="AK16" s="37"/>
      <c r="AL16" s="37"/>
    </row>
    <row r="17" spans="1:38" ht="15" customHeight="1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1"/>
      <c r="O17" s="11"/>
      <c r="P17" s="11"/>
      <c r="Q17" s="11"/>
      <c r="R17" s="3"/>
      <c r="S17" s="11"/>
      <c r="T17" s="11"/>
      <c r="U17" s="11"/>
      <c r="V17" s="11"/>
      <c r="W17" s="3"/>
      <c r="X17" s="11"/>
      <c r="Y17" s="11"/>
      <c r="Z17" s="11"/>
      <c r="AA17" s="11"/>
      <c r="AB17" s="3"/>
      <c r="AC17" s="23"/>
    </row>
    <row r="18" spans="1:38" s="38" customFormat="1" ht="15" customHeight="1">
      <c r="A18" s="39" t="s">
        <v>44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>
        <v>0.68400000000000005</v>
      </c>
      <c r="M18" s="32">
        <v>0.69399999999999995</v>
      </c>
      <c r="N18" s="34">
        <f>(866.3-430.9)/N10</f>
        <v>0.69309137217446659</v>
      </c>
      <c r="O18" s="34">
        <f>430.9/O10</f>
        <v>0.68669322709163338</v>
      </c>
      <c r="P18" s="34">
        <f>440.2/P10</f>
        <v>0.68354037267080747</v>
      </c>
      <c r="Q18" s="34">
        <f>(Q20-Q19)/Q10</f>
        <v>0.68866720735333886</v>
      </c>
      <c r="R18" s="32">
        <v>0.68799999999999994</v>
      </c>
      <c r="S18" s="34">
        <f>520.5/S10</f>
        <v>0.68360914105594961</v>
      </c>
      <c r="T18" s="34">
        <v>0.68899999999999995</v>
      </c>
      <c r="U18" s="34">
        <f>557.7/U10</f>
        <v>0.69417475728155342</v>
      </c>
      <c r="V18" s="34">
        <f>(V20-V19)/V10</f>
        <v>0.68893801361822027</v>
      </c>
      <c r="W18" s="32">
        <v>0.68899999999999995</v>
      </c>
      <c r="X18" s="34">
        <v>0.69899999999999995</v>
      </c>
      <c r="Y18" s="34">
        <f>641.1/Y10</f>
        <v>0.68802318094011594</v>
      </c>
      <c r="Z18" s="34">
        <v>0.68300000000000005</v>
      </c>
      <c r="AA18" s="34">
        <f>(AA20-AA19)/AA10</f>
        <v>0.66867934525499129</v>
      </c>
      <c r="AB18" s="32">
        <v>0.68400000000000005</v>
      </c>
      <c r="AC18" s="35">
        <v>0.67478000374461711</v>
      </c>
      <c r="AD18" s="36"/>
      <c r="AE18" s="36"/>
      <c r="AF18" s="89"/>
      <c r="AG18" s="37"/>
      <c r="AH18" s="37"/>
      <c r="AI18" s="37"/>
      <c r="AJ18" s="37"/>
      <c r="AK18" s="37"/>
      <c r="AL18" s="37"/>
    </row>
    <row r="19" spans="1:38" ht="15" customHeight="1">
      <c r="A19" s="2" t="s">
        <v>45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>
        <f>-0.422*L10</f>
        <v>-753.60759999999993</v>
      </c>
      <c r="M19" s="3">
        <f>-0.427*M10</f>
        <v>-1010.5808999999999</v>
      </c>
      <c r="N19" s="11">
        <f>N20-N18*N10</f>
        <v>-263.09999999999991</v>
      </c>
      <c r="O19" s="11">
        <f>-(O10*O18-O20)</f>
        <v>-265.59999999999997</v>
      </c>
      <c r="P19" s="11">
        <f>P20-P10*P18</f>
        <v>-266.39999999999998</v>
      </c>
      <c r="Q19" s="11">
        <f>R19-SUM(N19:P19)</f>
        <v>-308.21100000000013</v>
      </c>
      <c r="R19" s="3">
        <f>-41.8%*R10</f>
        <v>-1103.3109999999999</v>
      </c>
      <c r="S19" s="11">
        <f>S20-S18*S10</f>
        <v>-327.3</v>
      </c>
      <c r="T19" s="11">
        <f>42.8%*-T10</f>
        <v>-329.6884</v>
      </c>
      <c r="U19" s="11">
        <f>U20-U10*U18</f>
        <v>-350.80000000000007</v>
      </c>
      <c r="V19" s="11">
        <f>W19-SUM(S19:U19)</f>
        <v>-365.76550000000009</v>
      </c>
      <c r="W19" s="3">
        <f>-0.431*W10</f>
        <v>-1373.5539000000001</v>
      </c>
      <c r="X19" s="11">
        <f>-43.1%*X10</f>
        <v>-385.83120000000002</v>
      </c>
      <c r="Y19" s="11">
        <f>Y20-Y10*Y18</f>
        <v>-390</v>
      </c>
      <c r="Z19" s="11">
        <f>-0.42*Z10</f>
        <v>-413.44799999999998</v>
      </c>
      <c r="AA19" s="11">
        <f>AB19-SUM(X19:Z19)</f>
        <v>-435.40679999999998</v>
      </c>
      <c r="AB19" s="3">
        <f>0.42*-AB10</f>
        <v>-1624.6859999999999</v>
      </c>
      <c r="AC19" s="23">
        <v>-444</v>
      </c>
    </row>
    <row r="20" spans="1:38" ht="15" customHeight="1">
      <c r="A20" s="2" t="s">
        <v>46</v>
      </c>
      <c r="B20" s="3"/>
      <c r="C20" s="3"/>
      <c r="D20" s="3"/>
      <c r="E20" s="3"/>
      <c r="F20" s="3"/>
      <c r="G20" s="3"/>
      <c r="H20" s="3"/>
      <c r="I20" s="3"/>
      <c r="J20" s="3"/>
      <c r="K20" s="3">
        <v>406</v>
      </c>
      <c r="L20" s="3">
        <f>L10*L18+L19</f>
        <v>467.8796000000001</v>
      </c>
      <c r="M20" s="3">
        <f>M10*M18+M19</f>
        <v>631.9088999999999</v>
      </c>
      <c r="N20" s="11">
        <f>337.6-O20</f>
        <v>172.3</v>
      </c>
      <c r="O20" s="11">
        <v>165.3</v>
      </c>
      <c r="P20" s="11">
        <v>173.8</v>
      </c>
      <c r="Q20" s="11">
        <f>R20-SUM(N20:P20)</f>
        <v>201.26499999999993</v>
      </c>
      <c r="R20" s="3">
        <f>R10*R18+R19</f>
        <v>712.66499999999996</v>
      </c>
      <c r="S20" s="11">
        <f>193.2</f>
        <v>193.2</v>
      </c>
      <c r="T20" s="11">
        <f>T18*T10+T19</f>
        <v>201.04829999999993</v>
      </c>
      <c r="U20" s="11">
        <v>206.9</v>
      </c>
      <c r="V20" s="11">
        <f>W20-SUM(S20:U20)</f>
        <v>221.07190000000003</v>
      </c>
      <c r="W20" s="3">
        <f>W10*W18+W19</f>
        <v>822.22019999999998</v>
      </c>
      <c r="X20" s="11">
        <f>X10*X18+X19</f>
        <v>239.91359999999992</v>
      </c>
      <c r="Y20" s="11">
        <v>251.1</v>
      </c>
      <c r="Z20" s="11">
        <f>Z10*Z18+Z19</f>
        <v>258.89720000000011</v>
      </c>
      <c r="AA20" s="11">
        <f>AB20-SUM(X20:Z20)</f>
        <v>271.3204000000004</v>
      </c>
      <c r="AB20" s="3">
        <f>AB10*AB18+AB19</f>
        <v>1021.2312000000004</v>
      </c>
      <c r="AC20" s="23">
        <f>AC10*AC18+AC19</f>
        <v>276.80000000000007</v>
      </c>
      <c r="AD20" s="76">
        <f ca="1">AD10*AD21</f>
        <v>283.67719199999999</v>
      </c>
      <c r="AE20" s="76">
        <f ca="1">AE10*AE21</f>
        <v>315.75614399999995</v>
      </c>
      <c r="AF20" s="76">
        <f ca="1">AF10*AF21</f>
        <v>314.20263030000001</v>
      </c>
      <c r="AG20" s="75">
        <f ca="1">SUM(AC20:AF20)</f>
        <v>1190.4359663</v>
      </c>
      <c r="AH20" s="126">
        <f ca="1">AH10*AH21</f>
        <v>1448.8956037800003</v>
      </c>
      <c r="AI20" s="126">
        <f ca="1">AI10*AI21</f>
        <v>1590.6941868699364</v>
      </c>
      <c r="AJ20" s="126">
        <f ca="1">AJ10*AJ21</f>
        <v>1745.5448079308835</v>
      </c>
    </row>
    <row r="21" spans="1:38" s="38" customFormat="1" ht="15" customHeight="1">
      <c r="A21" s="39" t="s">
        <v>50</v>
      </c>
      <c r="B21" s="32"/>
      <c r="C21" s="32"/>
      <c r="D21" s="32"/>
      <c r="E21" s="32"/>
      <c r="F21" s="32"/>
      <c r="G21" s="32"/>
      <c r="H21" s="32"/>
      <c r="I21" s="32"/>
      <c r="J21" s="32"/>
      <c r="K21" s="32">
        <f t="shared" ref="K21:AC21" si="17">K20/K10</f>
        <v>0.25794155019059722</v>
      </c>
      <c r="L21" s="33">
        <f t="shared" si="17"/>
        <v>0.26200000000000007</v>
      </c>
      <c r="M21" s="33">
        <f t="shared" si="17"/>
        <v>0.26699999999999996</v>
      </c>
      <c r="N21" s="34">
        <f t="shared" si="17"/>
        <v>0.27427570837312959</v>
      </c>
      <c r="O21" s="34">
        <f t="shared" si="17"/>
        <v>0.26342629482071717</v>
      </c>
      <c r="P21" s="34">
        <f t="shared" si="17"/>
        <v>0.26987577639751553</v>
      </c>
      <c r="Q21" s="34">
        <f t="shared" si="17"/>
        <v>0.27205325763719918</v>
      </c>
      <c r="R21" s="32">
        <f t="shared" si="17"/>
        <v>0.26999999999999996</v>
      </c>
      <c r="S21" s="34">
        <f t="shared" si="17"/>
        <v>0.25374310480693457</v>
      </c>
      <c r="T21" s="34">
        <f t="shared" si="17"/>
        <v>0.2609999999999999</v>
      </c>
      <c r="U21" s="34">
        <f t="shared" si="17"/>
        <v>0.25753049539457307</v>
      </c>
      <c r="V21" s="34">
        <f t="shared" si="17"/>
        <v>0.25953498473820141</v>
      </c>
      <c r="W21" s="32">
        <f t="shared" si="17"/>
        <v>0.25800000000000001</v>
      </c>
      <c r="X21" s="34">
        <f t="shared" si="17"/>
        <v>0.2679999999999999</v>
      </c>
      <c r="Y21" s="34">
        <f t="shared" si="17"/>
        <v>0.26947842884739215</v>
      </c>
      <c r="Z21" s="34">
        <f t="shared" si="17"/>
        <v>0.26300000000000012</v>
      </c>
      <c r="AA21" s="34">
        <f t="shared" si="17"/>
        <v>0.2567134071340717</v>
      </c>
      <c r="AB21" s="32">
        <f t="shared" si="17"/>
        <v>0.26400000000000007</v>
      </c>
      <c r="AC21" s="35">
        <f t="shared" si="17"/>
        <v>0.25912750421269432</v>
      </c>
      <c r="AD21" s="36">
        <v>0.25800000000000001</v>
      </c>
      <c r="AE21" s="36">
        <v>0.27</v>
      </c>
      <c r="AF21" s="36">
        <v>0.27100000000000002</v>
      </c>
      <c r="AG21" s="37">
        <f ca="1">AG20/AG10</f>
        <v>0.26474073444875862</v>
      </c>
      <c r="AH21" s="37">
        <v>0.27</v>
      </c>
      <c r="AI21" s="37">
        <v>0.27600000000000002</v>
      </c>
      <c r="AJ21" s="37">
        <v>0.28199999999999997</v>
      </c>
      <c r="AK21" s="37"/>
      <c r="AL21" s="37"/>
    </row>
    <row r="22" spans="1:38" ht="15" customHeight="1" thickBot="1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1"/>
      <c r="O22" s="11"/>
      <c r="P22" s="11"/>
      <c r="Q22" s="11"/>
      <c r="R22" s="3"/>
      <c r="S22" s="11"/>
      <c r="T22" s="11"/>
      <c r="U22" s="11"/>
      <c r="V22" s="11"/>
      <c r="W22" s="3"/>
      <c r="X22" s="11"/>
      <c r="Y22" s="11"/>
      <c r="Z22" s="11"/>
      <c r="AA22" s="11"/>
      <c r="AB22" s="3"/>
      <c r="AC22" s="23"/>
    </row>
    <row r="23" spans="1:38" s="31" customFormat="1" ht="15" customHeight="1" thickBot="1">
      <c r="A23" s="25" t="s">
        <v>47</v>
      </c>
      <c r="B23" s="26"/>
      <c r="C23" s="26"/>
      <c r="D23" s="26"/>
      <c r="E23" s="26"/>
      <c r="F23" s="26"/>
      <c r="G23" s="26"/>
      <c r="H23" s="26"/>
      <c r="I23" s="26"/>
      <c r="J23" s="26"/>
      <c r="K23" s="26">
        <v>889</v>
      </c>
      <c r="L23" s="26">
        <v>1069.4000000000001</v>
      </c>
      <c r="M23" s="26">
        <v>1223.8</v>
      </c>
      <c r="N23" s="27">
        <f>681.4-O23</f>
        <v>338.5</v>
      </c>
      <c r="O23" s="27">
        <v>342.9</v>
      </c>
      <c r="P23" s="27">
        <v>346.6</v>
      </c>
      <c r="Q23" s="27">
        <f>R23-SUM(N23:P23)</f>
        <v>350.5</v>
      </c>
      <c r="R23" s="26">
        <v>1378.5</v>
      </c>
      <c r="S23" s="27">
        <v>354.5</v>
      </c>
      <c r="T23" s="27">
        <v>358.1</v>
      </c>
      <c r="U23" s="27">
        <v>364.1</v>
      </c>
      <c r="V23" s="27">
        <f>W23-SUM(S23:U23)</f>
        <v>362.70000000000005</v>
      </c>
      <c r="W23" s="26">
        <v>1439.4</v>
      </c>
      <c r="X23" s="27">
        <v>370.8</v>
      </c>
      <c r="Y23" s="27">
        <v>364.2</v>
      </c>
      <c r="Z23" s="27">
        <v>367.1</v>
      </c>
      <c r="AA23" s="27">
        <f>AB23-SUM(X23:Z23)</f>
        <v>373.5</v>
      </c>
      <c r="AB23" s="26">
        <v>1475.6</v>
      </c>
      <c r="AC23" s="28">
        <v>375.9</v>
      </c>
      <c r="AD23" s="71">
        <f ca="1">Y23*(1+AD25)</f>
        <v>382.41</v>
      </c>
      <c r="AE23" s="71">
        <f t="shared" ref="AE23:AF23" ca="1" si="18">Z23*(1+AE25)</f>
        <v>388.0247</v>
      </c>
      <c r="AF23" s="71">
        <f t="shared" ca="1" si="18"/>
        <v>395.91</v>
      </c>
      <c r="AG23" s="72">
        <f ca="1">SUM(AC23:AF23)</f>
        <v>1542.2447</v>
      </c>
      <c r="AH23" s="125">
        <f ca="1">AG23*(1+AH24)</f>
        <v>1623.9836690999998</v>
      </c>
      <c r="AI23" s="125">
        <f t="shared" ref="AI23:AJ23" ca="1" si="19">AH23*(1+AI24)</f>
        <v>1710.0548035622996</v>
      </c>
      <c r="AJ23" s="125">
        <f t="shared" ca="1" si="19"/>
        <v>1800.6877081511013</v>
      </c>
      <c r="AK23" s="30"/>
      <c r="AL23" s="30"/>
    </row>
    <row r="24" spans="1:38" s="38" customFormat="1" ht="15" customHeight="1">
      <c r="A24" s="39" t="s">
        <v>41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>
        <f>L23/K23-1</f>
        <v>0.20292463442069741</v>
      </c>
      <c r="M24" s="32">
        <f>M23/L23-1</f>
        <v>0.14438002618290624</v>
      </c>
      <c r="N24" s="34"/>
      <c r="O24" s="34"/>
      <c r="P24" s="34"/>
      <c r="Q24" s="34"/>
      <c r="R24" s="32">
        <f>R23/M23-1</f>
        <v>0.12640954404314431</v>
      </c>
      <c r="S24" s="34">
        <f t="shared" ref="S24" si="20">S23/N23-1</f>
        <v>4.7267355982274717E-2</v>
      </c>
      <c r="T24" s="34">
        <f t="shared" ref="T24" si="21">T23/O23-1</f>
        <v>4.4327792359288631E-2</v>
      </c>
      <c r="U24" s="34">
        <f t="shared" ref="U24" si="22">U23/P23-1</f>
        <v>5.0490478938257422E-2</v>
      </c>
      <c r="V24" s="34">
        <f t="shared" ref="V24" si="23">V23/Q23-1</f>
        <v>3.4807417974322519E-2</v>
      </c>
      <c r="W24" s="32">
        <f>W23/R23-1</f>
        <v>4.4178454842219939E-2</v>
      </c>
      <c r="X24" s="34">
        <f t="shared" ref="X24" si="24">X23/S23-1</f>
        <v>4.5980253878702415E-2</v>
      </c>
      <c r="Y24" s="34">
        <f t="shared" ref="Y24" si="25">Y23/T23-1</f>
        <v>1.7034347947500583E-2</v>
      </c>
      <c r="Z24" s="34">
        <f t="shared" ref="Z24" si="26">Z23/U23-1</f>
        <v>8.2394946443284933E-3</v>
      </c>
      <c r="AA24" s="34">
        <f t="shared" ref="AA24" si="27">AA23/V23-1</f>
        <v>2.9776674937965097E-2</v>
      </c>
      <c r="AB24" s="32">
        <f>AB23/W23-1</f>
        <v>2.5149367792135502E-2</v>
      </c>
      <c r="AC24" s="35">
        <f>AC23/X23-1</f>
        <v>1.3754045307443175E-2</v>
      </c>
      <c r="AD24" s="36">
        <f ca="1">AD25</f>
        <v>0.05</v>
      </c>
      <c r="AE24" s="36">
        <f t="shared" ref="AE24:AF24" ca="1" si="28">AE25</f>
        <v>5.7000000000000002E-2</v>
      </c>
      <c r="AF24" s="36">
        <f t="shared" ca="1" si="28"/>
        <v>0.06</v>
      </c>
      <c r="AG24" s="37">
        <f ca="1">AG23/AB23-1</f>
        <v>4.516447546760638E-2</v>
      </c>
      <c r="AH24" s="37">
        <f ca="1">AH25</f>
        <v>5.2999999999999999E-2</v>
      </c>
      <c r="AI24" s="37">
        <f ca="1">AI25</f>
        <v>5.2999999999999999E-2</v>
      </c>
      <c r="AJ24" s="37">
        <f ca="1">AJ25</f>
        <v>5.2999999999999999E-2</v>
      </c>
      <c r="AK24" s="37"/>
      <c r="AL24" s="37"/>
    </row>
    <row r="25" spans="1:38" s="38" customFormat="1" ht="15" customHeight="1">
      <c r="A25" s="39" t="s">
        <v>42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>
        <v>0.02</v>
      </c>
      <c r="M25" s="32">
        <v>0.113</v>
      </c>
      <c r="N25" s="34">
        <v>0.16300000000000001</v>
      </c>
      <c r="O25" s="34">
        <v>0.153</v>
      </c>
      <c r="P25" s="34">
        <v>0.104</v>
      </c>
      <c r="Q25" s="34">
        <f>R25*4-SUM(N25:P25)</f>
        <v>8.8000000000000023E-2</v>
      </c>
      <c r="R25" s="32">
        <v>0.127</v>
      </c>
      <c r="S25" s="34">
        <v>0.06</v>
      </c>
      <c r="T25" s="34">
        <v>4.8000000000000001E-2</v>
      </c>
      <c r="U25" s="34">
        <v>4.5999999999999999E-2</v>
      </c>
      <c r="V25" s="34">
        <f>W25*4-SUM(S25:U25)</f>
        <v>0.03</v>
      </c>
      <c r="W25" s="32">
        <v>4.5999999999999999E-2</v>
      </c>
      <c r="X25" s="34">
        <v>4.4999999999999998E-2</v>
      </c>
      <c r="Y25" s="34">
        <v>1.7999999999999999E-2</v>
      </c>
      <c r="Z25" s="34">
        <v>8.0000000000000002E-3</v>
      </c>
      <c r="AA25" s="34">
        <f>AB25*4-SUM(X25:Z25)</f>
        <v>2.8999999999999998E-2</v>
      </c>
      <c r="AB25" s="32">
        <v>2.5000000000000001E-2</v>
      </c>
      <c r="AC25" s="35">
        <v>7.0000000000000001E-3</v>
      </c>
      <c r="AD25" s="36">
        <f ca="1">OFFSET(AD26,Sheet1!$C$14,0)</f>
        <v>0.05</v>
      </c>
      <c r="AE25" s="36">
        <f ca="1">OFFSET(AE26,Sheet1!$C$14,0)</f>
        <v>5.7000000000000002E-2</v>
      </c>
      <c r="AF25" s="36">
        <f ca="1">OFFSET(AF26,Sheet1!$C$14,0)</f>
        <v>0.06</v>
      </c>
      <c r="AG25" s="37">
        <f ca="1">((AC25*X23)+(Y23*AD25)+(Z23*AE25)+(AA23*AF25))/AB23</f>
        <v>4.3467267552182165E-2</v>
      </c>
      <c r="AH25" s="37">
        <f ca="1">OFFSET(AH26,Sheet1!$C$14,0)</f>
        <v>5.2999999999999999E-2</v>
      </c>
      <c r="AI25" s="37">
        <f ca="1">OFFSET(AI26,Sheet1!$C$14,0)</f>
        <v>5.2999999999999999E-2</v>
      </c>
      <c r="AJ25" s="37">
        <f ca="1">OFFSET(AJ26,Sheet1!$C$14,0)</f>
        <v>5.2999999999999999E-2</v>
      </c>
      <c r="AK25" s="37"/>
      <c r="AL25" s="37"/>
    </row>
    <row r="26" spans="1:38" s="38" customFormat="1" ht="15" customHeight="1">
      <c r="A26" s="3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4"/>
      <c r="O26" s="34"/>
      <c r="P26" s="34"/>
      <c r="Q26" s="34"/>
      <c r="R26" s="32"/>
      <c r="S26" s="34"/>
      <c r="T26" s="34"/>
      <c r="U26" s="34"/>
      <c r="V26" s="34"/>
      <c r="W26" s="32"/>
      <c r="X26" s="34"/>
      <c r="Y26" s="34"/>
      <c r="Z26" s="34"/>
      <c r="AA26" s="34"/>
      <c r="AB26" s="32"/>
      <c r="AC26" s="35"/>
      <c r="AD26" s="36"/>
      <c r="AE26" s="36"/>
      <c r="AF26" s="36"/>
      <c r="AG26" s="37"/>
      <c r="AH26" s="37"/>
      <c r="AI26" s="37"/>
      <c r="AJ26" s="37"/>
      <c r="AK26" s="37"/>
      <c r="AL26" s="37"/>
    </row>
    <row r="27" spans="1:38" s="38" customFormat="1" ht="15" customHeight="1">
      <c r="A27" s="39" t="s">
        <v>344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4"/>
      <c r="O27" s="34"/>
      <c r="P27" s="34"/>
      <c r="Q27" s="34"/>
      <c r="R27" s="32"/>
      <c r="S27" s="34"/>
      <c r="T27" s="34"/>
      <c r="U27" s="34"/>
      <c r="V27" s="34"/>
      <c r="W27" s="32"/>
      <c r="X27" s="34"/>
      <c r="Y27" s="34"/>
      <c r="Z27" s="34"/>
      <c r="AA27" s="34"/>
      <c r="AB27" s="32"/>
      <c r="AC27" s="35"/>
      <c r="AD27" s="36">
        <v>5.5E-2</v>
      </c>
      <c r="AE27" s="36">
        <v>6.2E-2</v>
      </c>
      <c r="AF27" s="36">
        <v>6.5000000000000002E-2</v>
      </c>
      <c r="AG27" s="37"/>
      <c r="AH27" s="37">
        <v>0.06</v>
      </c>
      <c r="AI27" s="37">
        <v>0.06</v>
      </c>
      <c r="AJ27" s="37">
        <v>0.06</v>
      </c>
      <c r="AK27" s="37"/>
      <c r="AL27" s="37"/>
    </row>
    <row r="28" spans="1:38" s="38" customFormat="1" ht="15" customHeight="1">
      <c r="A28" s="39" t="s">
        <v>345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4"/>
      <c r="O28" s="34"/>
      <c r="P28" s="34"/>
      <c r="Q28" s="34"/>
      <c r="R28" s="32"/>
      <c r="S28" s="34"/>
      <c r="T28" s="34"/>
      <c r="U28" s="34"/>
      <c r="V28" s="34"/>
      <c r="W28" s="32"/>
      <c r="X28" s="34"/>
      <c r="Y28" s="34"/>
      <c r="Z28" s="34"/>
      <c r="AA28" s="34"/>
      <c r="AB28" s="32"/>
      <c r="AC28" s="35"/>
      <c r="AD28" s="36">
        <v>0.05</v>
      </c>
      <c r="AE28" s="36">
        <v>5.7000000000000002E-2</v>
      </c>
      <c r="AF28" s="36">
        <v>0.06</v>
      </c>
      <c r="AG28" s="37"/>
      <c r="AH28" s="37">
        <v>5.2999999999999999E-2</v>
      </c>
      <c r="AI28" s="37">
        <v>5.2999999999999999E-2</v>
      </c>
      <c r="AJ28" s="37">
        <v>5.2999999999999999E-2</v>
      </c>
      <c r="AK28" s="37"/>
      <c r="AL28" s="37"/>
    </row>
    <row r="29" spans="1:38" s="38" customFormat="1" ht="15" customHeight="1">
      <c r="A29" s="39" t="s">
        <v>346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4"/>
      <c r="O29" s="34"/>
      <c r="P29" s="34"/>
      <c r="Q29" s="34"/>
      <c r="R29" s="32"/>
      <c r="S29" s="34"/>
      <c r="T29" s="34"/>
      <c r="U29" s="34"/>
      <c r="V29" s="34"/>
      <c r="W29" s="32"/>
      <c r="X29" s="34"/>
      <c r="Y29" s="34"/>
      <c r="Z29" s="34"/>
      <c r="AA29" s="34"/>
      <c r="AB29" s="32"/>
      <c r="AC29" s="35"/>
      <c r="AD29" s="36">
        <v>0.04</v>
      </c>
      <c r="AE29" s="36">
        <v>4.7E-2</v>
      </c>
      <c r="AF29" s="36">
        <v>0.05</v>
      </c>
      <c r="AG29" s="37"/>
      <c r="AH29" s="37">
        <v>0.03</v>
      </c>
      <c r="AI29" s="37">
        <v>3.5000000000000003E-2</v>
      </c>
      <c r="AJ29" s="37">
        <v>3.5000000000000003E-2</v>
      </c>
      <c r="AK29" s="37"/>
      <c r="AL29" s="37"/>
    </row>
    <row r="30" spans="1:38" ht="15" customHeight="1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1"/>
      <c r="O30" s="11"/>
      <c r="P30" s="11"/>
      <c r="Q30" s="11"/>
      <c r="R30" s="3"/>
      <c r="S30" s="11"/>
      <c r="T30" s="11"/>
      <c r="U30" s="11"/>
      <c r="V30" s="11"/>
      <c r="W30" s="3"/>
      <c r="X30" s="11"/>
      <c r="Y30" s="11"/>
      <c r="Z30" s="11"/>
      <c r="AA30" s="11"/>
      <c r="AB30" s="3"/>
      <c r="AC30" s="23"/>
    </row>
    <row r="31" spans="1:38" s="38" customFormat="1" ht="15" customHeight="1">
      <c r="A31" s="2" t="s">
        <v>44</v>
      </c>
      <c r="B31" s="32"/>
      <c r="C31" s="32"/>
      <c r="D31" s="32"/>
      <c r="E31" s="32"/>
      <c r="F31" s="32"/>
      <c r="G31" s="124"/>
      <c r="H31" s="32"/>
      <c r="I31" s="32"/>
      <c r="J31" s="32"/>
      <c r="K31" s="32"/>
      <c r="L31" s="32">
        <v>0.83099999999999996</v>
      </c>
      <c r="M31" s="32">
        <v>0.84099999999999997</v>
      </c>
      <c r="N31" s="34">
        <f>(574-289.1)/N23</f>
        <v>0.84165435745937955</v>
      </c>
      <c r="O31" s="34">
        <f>289.1/O23</f>
        <v>0.8431029454651503</v>
      </c>
      <c r="P31" s="34">
        <f>293.9/P23</f>
        <v>0.84795152914021921</v>
      </c>
      <c r="Q31" s="34">
        <f>(Q33-Q32)/Q23</f>
        <v>0.85110128388017126</v>
      </c>
      <c r="R31" s="32">
        <v>0.84599999999999997</v>
      </c>
      <c r="S31" s="34">
        <f>299.4/S23</f>
        <v>0.84456981664315933</v>
      </c>
      <c r="T31" s="34">
        <v>0.84899999999999998</v>
      </c>
      <c r="U31" s="34">
        <f>310.7/U23</f>
        <v>0.85333699533095297</v>
      </c>
      <c r="V31" s="34">
        <f>(V33-V32)/V23</f>
        <v>0.85691342707471763</v>
      </c>
      <c r="W31" s="32">
        <v>0.85099999999999998</v>
      </c>
      <c r="X31" s="34">
        <v>0.85299999999999998</v>
      </c>
      <c r="Y31" s="34">
        <f>307.8/Y23</f>
        <v>0.84514003294892925</v>
      </c>
      <c r="Z31" s="34">
        <v>0.84899999999999998</v>
      </c>
      <c r="AA31" s="34">
        <f>(AA33-AA32)/AA23</f>
        <v>0.85274350736278437</v>
      </c>
      <c r="AB31" s="32">
        <v>0.85</v>
      </c>
      <c r="AC31" s="35">
        <f>(AC23-60.3)/AC23</f>
        <v>0.83958499600957692</v>
      </c>
      <c r="AD31" s="36"/>
      <c r="AE31" s="36"/>
      <c r="AF31" s="36"/>
      <c r="AG31" s="37"/>
      <c r="AH31" s="73"/>
      <c r="AI31" s="37"/>
      <c r="AJ31" s="37"/>
      <c r="AK31" s="37"/>
      <c r="AL31" s="37"/>
    </row>
    <row r="32" spans="1:38" ht="15" customHeight="1">
      <c r="A32" s="2" t="s">
        <v>45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>
        <f>-0.473*L23</f>
        <v>-505.82620000000003</v>
      </c>
      <c r="M32" s="3">
        <f>-0.451*M23</f>
        <v>-551.93380000000002</v>
      </c>
      <c r="N32" s="11">
        <f>N33-N23*N31</f>
        <v>-148.1</v>
      </c>
      <c r="O32" s="11">
        <f>O33-O23*O31</f>
        <v>-152.00000000000003</v>
      </c>
      <c r="P32" s="11">
        <f>P33-P23*P31</f>
        <v>-145.79999999999998</v>
      </c>
      <c r="Q32" s="11">
        <f>R32-SUM(N32:P32)</f>
        <v>-149.61199999999997</v>
      </c>
      <c r="R32" s="3">
        <f>-0.432*R23</f>
        <v>-595.51199999999994</v>
      </c>
      <c r="S32" s="11">
        <f>S33-S23*S31</f>
        <v>-151.89999999999998</v>
      </c>
      <c r="T32" s="11">
        <f>-0.421*T23</f>
        <v>-150.76009999999999</v>
      </c>
      <c r="U32" s="11">
        <f>U33-U23*U31</f>
        <v>-146.29999999999998</v>
      </c>
      <c r="V32" s="11">
        <f>W32-SUM(S32:U32)</f>
        <v>-144.07270000000005</v>
      </c>
      <c r="W32" s="3">
        <f>-0.412*W23</f>
        <v>-593.03279999999995</v>
      </c>
      <c r="X32" s="11">
        <f>-40.3%*X23</f>
        <v>-149.4324</v>
      </c>
      <c r="Y32" s="11">
        <f>Y33-Y31*Y23</f>
        <v>-148.70000000000002</v>
      </c>
      <c r="Z32" s="11">
        <f>-39.7%*Z23</f>
        <v>-145.73870000000002</v>
      </c>
      <c r="AA32" s="11">
        <f>AB32-SUM(X32:Z32)</f>
        <v>-144.89329999999995</v>
      </c>
      <c r="AB32" s="3">
        <f>-0.399*AB23</f>
        <v>-588.76440000000002</v>
      </c>
      <c r="AC32" s="23">
        <v>-148.9</v>
      </c>
    </row>
    <row r="33" spans="1:38" ht="15" customHeight="1">
      <c r="A33" s="2" t="s">
        <v>46</v>
      </c>
      <c r="B33" s="3"/>
      <c r="C33" s="3"/>
      <c r="D33" s="3"/>
      <c r="E33" s="3"/>
      <c r="F33" s="3"/>
      <c r="G33" s="3"/>
      <c r="H33" s="3"/>
      <c r="I33" s="3"/>
      <c r="J33" s="3"/>
      <c r="K33" s="3">
        <v>355</v>
      </c>
      <c r="L33" s="3">
        <f>L23*L31+L32</f>
        <v>382.84520000000003</v>
      </c>
      <c r="M33" s="3">
        <f>M23*M31+M32</f>
        <v>477.28199999999993</v>
      </c>
      <c r="N33" s="11">
        <f>273.9-O33</f>
        <v>136.79999999999998</v>
      </c>
      <c r="O33" s="11">
        <v>137.1</v>
      </c>
      <c r="P33" s="11">
        <v>148.1</v>
      </c>
      <c r="Q33" s="11">
        <f>R33-SUM(N33:P33)</f>
        <v>148.69900000000007</v>
      </c>
      <c r="R33" s="3">
        <f>R23*R31+R32</f>
        <v>570.69900000000007</v>
      </c>
      <c r="S33" s="11">
        <f>147.5</f>
        <v>147.5</v>
      </c>
      <c r="T33" s="11">
        <f>T23*T31+T32</f>
        <v>153.26680000000002</v>
      </c>
      <c r="U33" s="11">
        <v>164.4</v>
      </c>
      <c r="V33" s="11">
        <f>W33-SUM(S33:U33)</f>
        <v>166.72980000000007</v>
      </c>
      <c r="W33" s="3">
        <f>W23*W31+W32</f>
        <v>631.89660000000003</v>
      </c>
      <c r="X33" s="11">
        <f>X23*X31+X32</f>
        <v>166.85999999999999</v>
      </c>
      <c r="Y33" s="11">
        <v>159.1</v>
      </c>
      <c r="Z33" s="11">
        <f>Z23*Z31+Z32</f>
        <v>165.92920000000001</v>
      </c>
      <c r="AA33" s="11">
        <f>AB33-SUM(X33:Z33)</f>
        <v>173.60640000000001</v>
      </c>
      <c r="AB33" s="3">
        <f>AB23*AB31+AB32</f>
        <v>665.49559999999997</v>
      </c>
      <c r="AC33" s="23">
        <f>AC23*AC31+AC32</f>
        <v>166.69999999999996</v>
      </c>
      <c r="AD33" s="76">
        <f ca="1">AD34*AD23</f>
        <v>169.40763000000001</v>
      </c>
      <c r="AE33" s="76">
        <f t="shared" ref="AE33:AF33" ca="1" si="29">AE34*AE23</f>
        <v>177.32728790000002</v>
      </c>
      <c r="AF33" s="76">
        <f t="shared" ca="1" si="29"/>
        <v>187.26543000000001</v>
      </c>
      <c r="AG33" s="75">
        <f ca="1">SUM(AC33:AF33)</f>
        <v>700.7003479</v>
      </c>
      <c r="AH33" s="126">
        <f ca="1">AH23*AH34</f>
        <v>751.90443879329996</v>
      </c>
      <c r="AI33" s="126">
        <f t="shared" ref="AI33:AJ33" ca="1" si="30">AI23*AI34</f>
        <v>802.01570287071843</v>
      </c>
      <c r="AJ33" s="126">
        <f t="shared" ca="1" si="30"/>
        <v>857.12734907992422</v>
      </c>
    </row>
    <row r="34" spans="1:38" s="38" customFormat="1" ht="15" customHeight="1">
      <c r="A34" s="39" t="s">
        <v>50</v>
      </c>
      <c r="B34" s="32"/>
      <c r="C34" s="32"/>
      <c r="D34" s="32"/>
      <c r="E34" s="32"/>
      <c r="F34" s="32"/>
      <c r="G34" s="32"/>
      <c r="H34" s="32"/>
      <c r="I34" s="32"/>
      <c r="J34" s="32"/>
      <c r="K34" s="32">
        <f t="shared" ref="K34:AC34" si="31">K33/K23</f>
        <v>0.39932508436445446</v>
      </c>
      <c r="L34" s="32">
        <f t="shared" si="31"/>
        <v>0.35799999999999998</v>
      </c>
      <c r="M34" s="32">
        <f t="shared" si="31"/>
        <v>0.38999999999999996</v>
      </c>
      <c r="N34" s="34">
        <f t="shared" si="31"/>
        <v>0.40413589364844898</v>
      </c>
      <c r="O34" s="34">
        <f t="shared" si="31"/>
        <v>0.39982502187226598</v>
      </c>
      <c r="P34" s="34">
        <f t="shared" si="31"/>
        <v>0.42729371032890934</v>
      </c>
      <c r="Q34" s="34">
        <f t="shared" si="31"/>
        <v>0.42424821683309577</v>
      </c>
      <c r="R34" s="32">
        <f t="shared" si="31"/>
        <v>0.41400000000000003</v>
      </c>
      <c r="S34" s="34">
        <f t="shared" si="31"/>
        <v>0.41607898448519043</v>
      </c>
      <c r="T34" s="34">
        <f t="shared" si="31"/>
        <v>0.42800000000000005</v>
      </c>
      <c r="U34" s="34">
        <f t="shared" si="31"/>
        <v>0.45152430650920078</v>
      </c>
      <c r="V34" s="34">
        <f t="shared" si="31"/>
        <v>0.45969065343258902</v>
      </c>
      <c r="W34" s="32">
        <f t="shared" si="31"/>
        <v>0.439</v>
      </c>
      <c r="X34" s="34">
        <f t="shared" si="31"/>
        <v>0.44999999999999996</v>
      </c>
      <c r="Y34" s="34">
        <f t="shared" si="31"/>
        <v>0.43684788577704559</v>
      </c>
      <c r="Z34" s="34">
        <f t="shared" si="31"/>
        <v>0.45200000000000001</v>
      </c>
      <c r="AA34" s="34">
        <f t="shared" si="31"/>
        <v>0.46480963855421686</v>
      </c>
      <c r="AB34" s="32">
        <f t="shared" si="31"/>
        <v>0.45100000000000001</v>
      </c>
      <c r="AC34" s="35">
        <f t="shared" si="31"/>
        <v>0.44346900771481768</v>
      </c>
      <c r="AD34" s="36">
        <v>0.443</v>
      </c>
      <c r="AE34" s="36">
        <v>0.45700000000000002</v>
      </c>
      <c r="AF34" s="36">
        <v>0.47299999999999998</v>
      </c>
      <c r="AG34" s="37">
        <f ca="1">AG33/AG23</f>
        <v>0.45433798404364756</v>
      </c>
      <c r="AH34" s="37">
        <v>0.46300000000000002</v>
      </c>
      <c r="AI34" s="37">
        <v>0.46899999999999997</v>
      </c>
      <c r="AJ34" s="37">
        <v>0.47599999999999998</v>
      </c>
      <c r="AK34" s="37"/>
      <c r="AL34" s="37"/>
    </row>
    <row r="35" spans="1:38" ht="15" customHeight="1" thickBot="1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1"/>
      <c r="O35" s="11"/>
      <c r="P35" s="11"/>
      <c r="Q35" s="11"/>
      <c r="R35" s="3"/>
      <c r="S35" s="11"/>
      <c r="T35" s="11"/>
      <c r="U35" s="11"/>
      <c r="V35" s="11"/>
      <c r="W35" s="3"/>
      <c r="X35" s="11"/>
      <c r="Y35" s="11"/>
      <c r="Z35" s="11"/>
      <c r="AA35" s="11"/>
      <c r="AB35" s="3"/>
      <c r="AC35" s="23"/>
    </row>
    <row r="36" spans="1:38" s="31" customFormat="1" ht="15" customHeight="1" thickBot="1">
      <c r="A36" s="25" t="s">
        <v>48</v>
      </c>
      <c r="B36" s="26"/>
      <c r="C36" s="26"/>
      <c r="D36" s="26"/>
      <c r="E36" s="26"/>
      <c r="F36" s="26"/>
      <c r="G36" s="26"/>
      <c r="H36" s="26"/>
      <c r="I36" s="26"/>
      <c r="J36" s="26"/>
      <c r="K36" s="26">
        <v>1095</v>
      </c>
      <c r="L36" s="26">
        <v>1167.2</v>
      </c>
      <c r="M36" s="26">
        <v>1243.3</v>
      </c>
      <c r="N36" s="27">
        <f>653.5-O36</f>
        <v>313.10000000000002</v>
      </c>
      <c r="O36" s="27">
        <v>340.4</v>
      </c>
      <c r="P36" s="27">
        <v>359.7</v>
      </c>
      <c r="Q36" s="27">
        <f>R36-SUM(N36:P36)</f>
        <v>340.59999999999991</v>
      </c>
      <c r="R36" s="26">
        <v>1353.8</v>
      </c>
      <c r="S36" s="27">
        <v>353.8</v>
      </c>
      <c r="T36" s="27">
        <v>402.8</v>
      </c>
      <c r="U36" s="27">
        <v>395.9</v>
      </c>
      <c r="V36" s="27">
        <f>W36-SUM(S36:U36)</f>
        <v>399</v>
      </c>
      <c r="W36" s="26">
        <v>1551.5</v>
      </c>
      <c r="X36" s="27">
        <v>414.7</v>
      </c>
      <c r="Y36" s="27">
        <v>420.8</v>
      </c>
      <c r="Z36" s="27">
        <v>413.1</v>
      </c>
      <c r="AA36" s="27">
        <f>AB36-SUM(X36:Z36)</f>
        <v>446.70000000000005</v>
      </c>
      <c r="AB36" s="26">
        <v>1695.3</v>
      </c>
      <c r="AC36" s="28">
        <v>438.7</v>
      </c>
      <c r="AD36" s="71">
        <f ca="1">Y36*(1+AD38)</f>
        <v>460.77600000000001</v>
      </c>
      <c r="AE36" s="71">
        <f t="shared" ref="AE36:AF36" ca="1" si="32">Z36*(1+AE38)</f>
        <v>452.34450000000004</v>
      </c>
      <c r="AF36" s="71">
        <f t="shared" ca="1" si="32"/>
        <v>482.43600000000009</v>
      </c>
      <c r="AG36" s="72">
        <f ca="1">SUM(AC36:AF36)</f>
        <v>1834.2565000000002</v>
      </c>
      <c r="AH36" s="125">
        <f ca="1">AG36*(1+AH38)</f>
        <v>1980.9970200000002</v>
      </c>
      <c r="AI36" s="125">
        <f t="shared" ref="AI36:AJ36" ca="1" si="33">AH36*(1+AI38)</f>
        <v>2139.4767816000003</v>
      </c>
      <c r="AJ36" s="125">
        <f t="shared" ca="1" si="33"/>
        <v>2310.6349241280004</v>
      </c>
      <c r="AK36" s="30"/>
      <c r="AL36" s="30"/>
    </row>
    <row r="37" spans="1:38" s="38" customFormat="1" ht="15" customHeight="1">
      <c r="A37" s="39" t="s">
        <v>41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>
        <f>L36/K36-1</f>
        <v>6.5936073059360778E-2</v>
      </c>
      <c r="M37" s="32">
        <f>M36/L36-1</f>
        <v>6.5198766278272702E-2</v>
      </c>
      <c r="N37" s="34"/>
      <c r="O37" s="34"/>
      <c r="P37" s="34"/>
      <c r="Q37" s="34"/>
      <c r="R37" s="32">
        <f>R36/M36-1</f>
        <v>8.8876377382771654E-2</v>
      </c>
      <c r="S37" s="34">
        <f t="shared" ref="S37" si="34">S36/N36-1</f>
        <v>0.12999041839667824</v>
      </c>
      <c r="T37" s="34">
        <f t="shared" ref="T37" si="35">T36/O36-1</f>
        <v>0.18331374853114002</v>
      </c>
      <c r="U37" s="34">
        <f t="shared" ref="U37" si="36">U36/P36-1</f>
        <v>0.10063942174033924</v>
      </c>
      <c r="V37" s="34">
        <f t="shared" ref="V37" si="37">V36/Q36-1</f>
        <v>0.17146212566059926</v>
      </c>
      <c r="W37" s="32">
        <f>W36/R36-1</f>
        <v>0.14603338750184669</v>
      </c>
      <c r="X37" s="34">
        <f t="shared" ref="X37" si="38">X36/S36-1</f>
        <v>0.17213114754098346</v>
      </c>
      <c r="Y37" s="34">
        <f t="shared" ref="Y37" si="39">Y36/T36-1</f>
        <v>4.4687189672294014E-2</v>
      </c>
      <c r="Z37" s="34">
        <f t="shared" ref="Z37" si="40">Z36/U36-1</f>
        <v>4.3445314473351981E-2</v>
      </c>
      <c r="AA37" s="34">
        <f t="shared" ref="AA37" si="41">AA36/V36-1</f>
        <v>0.11954887218045118</v>
      </c>
      <c r="AB37" s="32">
        <f>AB36/W36-1</f>
        <v>9.2684498872059207E-2</v>
      </c>
      <c r="AC37" s="35">
        <f>AC36/X36-1</f>
        <v>5.7873161321437161E-2</v>
      </c>
      <c r="AD37" s="36">
        <f ca="1">AD38</f>
        <v>9.5000000000000001E-2</v>
      </c>
      <c r="AE37" s="36">
        <f t="shared" ref="AE37:AF37" ca="1" si="42">AE38</f>
        <v>9.5000000000000001E-2</v>
      </c>
      <c r="AF37" s="36">
        <f t="shared" ca="1" si="42"/>
        <v>0.08</v>
      </c>
      <c r="AG37" s="37">
        <f ca="1">AG36/AB36-1</f>
        <v>8.1965728779567204E-2</v>
      </c>
      <c r="AH37" s="37">
        <f ca="1">AH38</f>
        <v>0.08</v>
      </c>
      <c r="AI37" s="37">
        <f t="shared" ref="AI37:AJ37" ca="1" si="43">AI38</f>
        <v>0.08</v>
      </c>
      <c r="AJ37" s="37">
        <f t="shared" ca="1" si="43"/>
        <v>0.08</v>
      </c>
      <c r="AK37" s="37"/>
      <c r="AL37" s="37"/>
    </row>
    <row r="38" spans="1:38" s="38" customFormat="1" ht="15" customHeight="1">
      <c r="A38" s="39" t="s">
        <v>42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>
        <v>7.0000000000000007E-2</v>
      </c>
      <c r="M38" s="32">
        <v>5.8999999999999997E-2</v>
      </c>
      <c r="N38" s="34">
        <f>(9.8*2-12.9)/100</f>
        <v>6.7000000000000004E-2</v>
      </c>
      <c r="O38" s="34">
        <v>0.129</v>
      </c>
      <c r="P38" s="34">
        <v>0.151</v>
      </c>
      <c r="Q38" s="34">
        <f>R38*4-SUM(N38:P38)</f>
        <v>4.500000000000004E-2</v>
      </c>
      <c r="R38" s="32">
        <v>9.8000000000000004E-2</v>
      </c>
      <c r="S38" s="34">
        <v>0.13700000000000001</v>
      </c>
      <c r="T38" s="34">
        <v>0.186</v>
      </c>
      <c r="U38" s="34">
        <v>9.9000000000000005E-2</v>
      </c>
      <c r="V38" s="34">
        <f>W38*4-SUM(S38:U38)</f>
        <v>0.16599999999999993</v>
      </c>
      <c r="W38" s="32">
        <v>0.14699999999999999</v>
      </c>
      <c r="X38" s="34">
        <v>0.17100000000000001</v>
      </c>
      <c r="Y38" s="34">
        <v>4.7E-2</v>
      </c>
      <c r="Z38" s="34">
        <v>4.3999999999999997E-2</v>
      </c>
      <c r="AA38" s="34">
        <f>AB38*4-SUM(X38:Z38)</f>
        <v>0.10999999999999999</v>
      </c>
      <c r="AB38" s="32">
        <v>9.2999999999999999E-2</v>
      </c>
      <c r="AC38" s="35">
        <v>0.06</v>
      </c>
      <c r="AD38" s="36">
        <f ca="1">OFFSET(AD39,Sheet1!$C$14,0)</f>
        <v>9.5000000000000001E-2</v>
      </c>
      <c r="AE38" s="36">
        <f ca="1">OFFSET(AE39,Sheet1!$C$14,0)</f>
        <v>9.5000000000000001E-2</v>
      </c>
      <c r="AF38" s="36">
        <f ca="1">OFFSET(AF39,Sheet1!$C$14,0)</f>
        <v>0.08</v>
      </c>
      <c r="AG38" s="37">
        <f ca="1">((AC38*X36)+(Y36*AD38)+(Z36*AE38)+(AA36*AF38))/AB36</f>
        <v>8.2485990680115626E-2</v>
      </c>
      <c r="AH38" s="37">
        <f ca="1">OFFSET(AH39,Sheet1!$C$14,0)</f>
        <v>0.08</v>
      </c>
      <c r="AI38" s="37">
        <f ca="1">OFFSET(AI39,Sheet1!$C$14,0)</f>
        <v>0.08</v>
      </c>
      <c r="AJ38" s="37">
        <f ca="1">OFFSET(AJ39,Sheet1!$C$14,0)</f>
        <v>0.08</v>
      </c>
      <c r="AK38" s="37"/>
      <c r="AL38" s="37"/>
    </row>
    <row r="39" spans="1:38" s="38" customFormat="1" ht="15" customHeight="1">
      <c r="A39" s="3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4"/>
      <c r="O39" s="34"/>
      <c r="P39" s="34"/>
      <c r="Q39" s="34"/>
      <c r="R39" s="32"/>
      <c r="S39" s="34"/>
      <c r="T39" s="34"/>
      <c r="U39" s="34"/>
      <c r="V39" s="34"/>
      <c r="W39" s="32"/>
      <c r="X39" s="34"/>
      <c r="Y39" s="34"/>
      <c r="Z39" s="34"/>
      <c r="AA39" s="34"/>
      <c r="AB39" s="32"/>
      <c r="AC39" s="35"/>
      <c r="AD39" s="36"/>
      <c r="AE39" s="36"/>
      <c r="AF39" s="36"/>
      <c r="AG39" s="37"/>
      <c r="AH39" s="37"/>
      <c r="AI39" s="37"/>
      <c r="AJ39" s="37"/>
      <c r="AK39" s="37"/>
      <c r="AL39" s="37"/>
    </row>
    <row r="40" spans="1:38" s="38" customFormat="1" ht="15" customHeight="1">
      <c r="A40" s="39" t="s">
        <v>344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4"/>
      <c r="O40" s="34"/>
      <c r="P40" s="34"/>
      <c r="Q40" s="34"/>
      <c r="R40" s="32"/>
      <c r="S40" s="34"/>
      <c r="T40" s="34"/>
      <c r="U40" s="34"/>
      <c r="V40" s="34"/>
      <c r="W40" s="32"/>
      <c r="X40" s="34"/>
      <c r="Y40" s="34"/>
      <c r="Z40" s="34"/>
      <c r="AA40" s="34"/>
      <c r="AB40" s="32"/>
      <c r="AC40" s="35"/>
      <c r="AD40" s="36">
        <v>0.1</v>
      </c>
      <c r="AE40" s="36">
        <v>0.1</v>
      </c>
      <c r="AF40" s="36">
        <v>8.5000000000000006E-2</v>
      </c>
      <c r="AG40" s="37"/>
      <c r="AH40" s="37">
        <v>0.09</v>
      </c>
      <c r="AI40" s="37">
        <v>0.09</v>
      </c>
      <c r="AJ40" s="37">
        <v>0.09</v>
      </c>
      <c r="AK40" s="37"/>
      <c r="AL40" s="37"/>
    </row>
    <row r="41" spans="1:38" s="38" customFormat="1" ht="15" customHeight="1">
      <c r="A41" s="39" t="s">
        <v>345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4"/>
      <c r="O41" s="34"/>
      <c r="P41" s="34"/>
      <c r="Q41" s="34"/>
      <c r="R41" s="32"/>
      <c r="S41" s="34"/>
      <c r="T41" s="34"/>
      <c r="U41" s="34"/>
      <c r="V41" s="34"/>
      <c r="W41" s="32"/>
      <c r="X41" s="34"/>
      <c r="Y41" s="34"/>
      <c r="Z41" s="34"/>
      <c r="AA41" s="34"/>
      <c r="AB41" s="32"/>
      <c r="AC41" s="35"/>
      <c r="AD41" s="36">
        <v>9.5000000000000001E-2</v>
      </c>
      <c r="AE41" s="36">
        <v>9.5000000000000001E-2</v>
      </c>
      <c r="AF41" s="36">
        <v>0.08</v>
      </c>
      <c r="AG41" s="37"/>
      <c r="AH41" s="37">
        <v>0.08</v>
      </c>
      <c r="AI41" s="37">
        <v>0.08</v>
      </c>
      <c r="AJ41" s="37">
        <v>0.08</v>
      </c>
      <c r="AK41" s="37"/>
      <c r="AL41" s="37"/>
    </row>
    <row r="42" spans="1:38" s="38" customFormat="1" ht="15" customHeight="1">
      <c r="A42" s="39" t="s">
        <v>346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4"/>
      <c r="O42" s="34"/>
      <c r="P42" s="34"/>
      <c r="Q42" s="34"/>
      <c r="R42" s="32"/>
      <c r="S42" s="34"/>
      <c r="T42" s="34"/>
      <c r="U42" s="34"/>
      <c r="V42" s="34"/>
      <c r="W42" s="32"/>
      <c r="X42" s="34"/>
      <c r="Y42" s="34"/>
      <c r="Z42" s="34"/>
      <c r="AA42" s="34"/>
      <c r="AB42" s="32"/>
      <c r="AC42" s="35"/>
      <c r="AD42" s="36">
        <v>8.5000000000000006E-2</v>
      </c>
      <c r="AE42" s="36">
        <v>8.5000000000000006E-2</v>
      </c>
      <c r="AF42" s="36">
        <v>7.0000000000000007E-2</v>
      </c>
      <c r="AG42" s="37"/>
      <c r="AH42" s="37">
        <v>0.05</v>
      </c>
      <c r="AI42" s="37">
        <v>0.05</v>
      </c>
      <c r="AJ42" s="37">
        <v>0.05</v>
      </c>
      <c r="AK42" s="37"/>
      <c r="AL42" s="37"/>
    </row>
    <row r="43" spans="1:38" ht="15" customHeight="1">
      <c r="A43" s="2"/>
      <c r="B43" s="3"/>
      <c r="C43" s="3"/>
      <c r="D43" s="3"/>
      <c r="E43" s="3"/>
      <c r="F43" s="3"/>
      <c r="G43" s="3"/>
      <c r="H43" s="3"/>
      <c r="J43" s="3"/>
      <c r="K43" s="3"/>
      <c r="L43" s="3"/>
      <c r="M43" s="3"/>
      <c r="N43" s="11"/>
      <c r="O43" s="11"/>
      <c r="P43" s="11"/>
      <c r="Q43" s="11"/>
      <c r="R43" s="3"/>
      <c r="S43" s="11"/>
      <c r="T43" s="11"/>
      <c r="U43" s="11"/>
      <c r="V43" s="11"/>
      <c r="W43" s="3"/>
      <c r="X43" s="11"/>
      <c r="Y43" s="11"/>
      <c r="Z43" s="11"/>
      <c r="AA43" s="11"/>
      <c r="AB43" s="3"/>
    </row>
    <row r="44" spans="1:38" s="38" customFormat="1" ht="15" customHeight="1">
      <c r="A44" s="39" t="s">
        <v>44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>
        <v>0.61499999999999999</v>
      </c>
      <c r="M44" s="32">
        <v>0.59199999999999997</v>
      </c>
      <c r="N44" s="34">
        <f>(368.4-191.5)/N36</f>
        <v>0.56499520919833912</v>
      </c>
      <c r="O44" s="34">
        <f>191.5/340.4</f>
        <v>0.56257344300822565</v>
      </c>
      <c r="P44" s="34">
        <f>207.7/P36</f>
        <v>0.57742563247150402</v>
      </c>
      <c r="Q44" s="34">
        <f>(Q46-Q45)/Q36</f>
        <v>0.57020610687022899</v>
      </c>
      <c r="R44" s="32">
        <v>0.56899999999999995</v>
      </c>
      <c r="S44" s="34">
        <f>198.7/S36</f>
        <v>0.56161673261729783</v>
      </c>
      <c r="T44" s="34">
        <v>0.57599999999999996</v>
      </c>
      <c r="U44" s="34">
        <f>227.9/U36</f>
        <v>0.5756504167719122</v>
      </c>
      <c r="V44" s="34">
        <f>(V46-V45)/V36</f>
        <v>0.5696583959899747</v>
      </c>
      <c r="W44" s="32">
        <v>0.57099999999999995</v>
      </c>
      <c r="X44" s="34">
        <v>0.57599999999999996</v>
      </c>
      <c r="Y44" s="34">
        <f>244.4/Y36</f>
        <v>0.58079847908745252</v>
      </c>
      <c r="Z44" s="34">
        <v>0.57399999999999995</v>
      </c>
      <c r="AA44" s="34">
        <f>(AA46-AA45)/AA36</f>
        <v>0.5733293037832996</v>
      </c>
      <c r="AB44" s="32">
        <v>0.57599999999999996</v>
      </c>
      <c r="AC44" s="35">
        <f>(AC36-181.4)/AC36</f>
        <v>0.58650558468201497</v>
      </c>
      <c r="AD44" s="36"/>
      <c r="AE44" s="36"/>
      <c r="AF44" s="36"/>
      <c r="AG44" s="37"/>
      <c r="AH44" s="37"/>
      <c r="AI44" s="37"/>
      <c r="AJ44" s="37"/>
      <c r="AK44" s="37"/>
      <c r="AL44" s="37"/>
    </row>
    <row r="45" spans="1:38" ht="15" customHeight="1">
      <c r="A45" s="2" t="s">
        <v>45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>
        <f>-0.262*L36</f>
        <v>-305.8064</v>
      </c>
      <c r="M45" s="3">
        <f>-0.257*M36</f>
        <v>-319.52809999999999</v>
      </c>
      <c r="N45" s="11">
        <f>N46-(N36*N44)</f>
        <v>-77.200000000000017</v>
      </c>
      <c r="O45" s="11">
        <f>O46-O36*O44</f>
        <v>-80.099999999999994</v>
      </c>
      <c r="P45" s="11">
        <f>P46-P36*P44</f>
        <v>-81.199999999999989</v>
      </c>
      <c r="Q45" s="11">
        <f>R45-SUM(N45:P45)</f>
        <v>-83.704399999999964</v>
      </c>
      <c r="R45" s="3">
        <f>-0.238*R36</f>
        <v>-322.20439999999996</v>
      </c>
      <c r="S45" s="11">
        <f>S46-S36*S44</f>
        <v>-83.199999999999989</v>
      </c>
      <c r="T45" s="11">
        <f>-23.1%*T36</f>
        <v>-93.046800000000005</v>
      </c>
      <c r="U45" s="11">
        <f>U46-U36*U44</f>
        <v>-90.80000000000004</v>
      </c>
      <c r="V45" s="11">
        <f>W45-SUM(S45:U45)</f>
        <v>-100.6586999999999</v>
      </c>
      <c r="W45" s="3">
        <f>W36*-0.237</f>
        <v>-367.70549999999997</v>
      </c>
      <c r="X45" s="11">
        <f>-24.8%*X36</f>
        <v>-102.84559999999999</v>
      </c>
      <c r="Y45" s="11">
        <f>Y46-Y36*Y44</f>
        <v>-97.700000000000045</v>
      </c>
      <c r="Z45" s="11">
        <f>-23.2%*Z36</f>
        <v>-95.839200000000005</v>
      </c>
      <c r="AA45" s="11">
        <f>AB45-SUM(X45:Z45)</f>
        <v>-105.40129999999994</v>
      </c>
      <c r="AB45" s="3">
        <f>-0.237*AB36</f>
        <v>-401.78609999999998</v>
      </c>
      <c r="AC45" s="23">
        <v>-103.7</v>
      </c>
    </row>
    <row r="46" spans="1:38" ht="15" customHeight="1">
      <c r="A46" s="2" t="s">
        <v>46</v>
      </c>
      <c r="B46" s="3"/>
      <c r="C46" s="3"/>
      <c r="D46" s="3"/>
      <c r="E46" s="3"/>
      <c r="F46" s="3"/>
      <c r="G46" s="3"/>
      <c r="H46" s="3"/>
      <c r="I46" s="3"/>
      <c r="J46" s="3"/>
      <c r="K46" s="3">
        <v>370</v>
      </c>
      <c r="L46" s="3">
        <f>L36*L44+L45</f>
        <v>412.02159999999998</v>
      </c>
      <c r="M46" s="3">
        <f>M36*M44+M45</f>
        <v>416.50549999999998</v>
      </c>
      <c r="N46" s="42">
        <f>211.1-O46</f>
        <v>99.699999999999989</v>
      </c>
      <c r="O46" s="11">
        <v>111.4</v>
      </c>
      <c r="P46" s="11">
        <v>126.5</v>
      </c>
      <c r="Q46" s="11">
        <f>R46-SUM(N46:P46)</f>
        <v>110.50779999999997</v>
      </c>
      <c r="R46" s="3">
        <f>R36*R44+R45</f>
        <v>448.1078</v>
      </c>
      <c r="S46" s="11">
        <v>115.5</v>
      </c>
      <c r="T46" s="11">
        <f>T36*T44+T45</f>
        <v>138.96600000000001</v>
      </c>
      <c r="U46" s="11">
        <v>137.1</v>
      </c>
      <c r="V46" s="11">
        <f>W46-SUM(S46:U46)</f>
        <v>126.63499999999999</v>
      </c>
      <c r="W46" s="3">
        <f>W36*W44+W45</f>
        <v>518.20100000000002</v>
      </c>
      <c r="X46" s="11">
        <f>X36*X44+X45</f>
        <v>136.02159999999998</v>
      </c>
      <c r="Y46" s="11">
        <v>146.69999999999999</v>
      </c>
      <c r="Z46" s="11">
        <f>Z36*Z44+Z45</f>
        <v>141.28019999999998</v>
      </c>
      <c r="AA46" s="11">
        <f>AB46-SUM(X46:Z46)</f>
        <v>150.70490000000001</v>
      </c>
      <c r="AB46" s="3">
        <f>AB36*AB44+AB45</f>
        <v>574.70669999999996</v>
      </c>
      <c r="AC46" s="23">
        <f>AC36*AC44+AC45</f>
        <v>153.59999999999997</v>
      </c>
      <c r="AD46" s="76">
        <f ca="1">AD36*AD47</f>
        <v>165.87935999999999</v>
      </c>
      <c r="AE46" s="76">
        <f ca="1">AE36*AE47</f>
        <v>160.58229750000001</v>
      </c>
      <c r="AF46" s="76">
        <f ca="1">AF36*AF47</f>
        <v>166.44042000000002</v>
      </c>
      <c r="AG46" s="75">
        <f ca="1">SUM(AC46:AF46)</f>
        <v>646.50207749999993</v>
      </c>
      <c r="AH46" s="126">
        <f ca="1">AH47*AH36</f>
        <v>707.21593614000005</v>
      </c>
      <c r="AI46" s="126">
        <f ca="1">AI47*AI36</f>
        <v>774.49059493920004</v>
      </c>
      <c r="AJ46" s="126">
        <f ca="1">AJ47*AJ36</f>
        <v>845.69238223084812</v>
      </c>
    </row>
    <row r="47" spans="1:38" s="38" customFormat="1" ht="15" customHeight="1">
      <c r="A47" s="39" t="s">
        <v>50</v>
      </c>
      <c r="B47" s="32"/>
      <c r="C47" s="32"/>
      <c r="D47" s="32"/>
      <c r="E47" s="32"/>
      <c r="F47" s="32"/>
      <c r="G47" s="32"/>
      <c r="H47" s="32"/>
      <c r="I47" s="32"/>
      <c r="J47" s="32"/>
      <c r="K47" s="32">
        <f t="shared" ref="K47:AC47" si="44">K46/K36</f>
        <v>0.33789954337899542</v>
      </c>
      <c r="L47" s="32">
        <f t="shared" si="44"/>
        <v>0.35299999999999998</v>
      </c>
      <c r="M47" s="32">
        <f t="shared" si="44"/>
        <v>0.33500000000000002</v>
      </c>
      <c r="N47" s="34">
        <f t="shared" si="44"/>
        <v>0.31842861705525383</v>
      </c>
      <c r="O47" s="34">
        <f t="shared" si="44"/>
        <v>0.32726204465334902</v>
      </c>
      <c r="P47" s="34">
        <f t="shared" si="44"/>
        <v>0.35168195718654438</v>
      </c>
      <c r="Q47" s="34">
        <f t="shared" si="44"/>
        <v>0.32445038167938933</v>
      </c>
      <c r="R47" s="32">
        <f t="shared" si="44"/>
        <v>0.33100000000000002</v>
      </c>
      <c r="S47" s="34">
        <f t="shared" si="44"/>
        <v>0.32645562464669303</v>
      </c>
      <c r="T47" s="34">
        <f t="shared" si="44"/>
        <v>0.34500000000000003</v>
      </c>
      <c r="U47" s="34">
        <f t="shared" si="44"/>
        <v>0.34629957059863603</v>
      </c>
      <c r="V47" s="34">
        <f t="shared" si="44"/>
        <v>0.31738095238095237</v>
      </c>
      <c r="W47" s="32">
        <f t="shared" si="44"/>
        <v>0.33400000000000002</v>
      </c>
      <c r="X47" s="34">
        <f t="shared" si="44"/>
        <v>0.32799999999999996</v>
      </c>
      <c r="Y47" s="34">
        <f t="shared" si="44"/>
        <v>0.34862167300380226</v>
      </c>
      <c r="Z47" s="34">
        <f t="shared" si="44"/>
        <v>0.34199999999999992</v>
      </c>
      <c r="AA47" s="34">
        <f t="shared" si="44"/>
        <v>0.33737385269755987</v>
      </c>
      <c r="AB47" s="32">
        <f t="shared" si="44"/>
        <v>0.33899999999999997</v>
      </c>
      <c r="AC47" s="35">
        <f t="shared" si="44"/>
        <v>0.35012537041258257</v>
      </c>
      <c r="AD47" s="36">
        <v>0.36</v>
      </c>
      <c r="AE47" s="36">
        <v>0.35499999999999998</v>
      </c>
      <c r="AF47" s="36">
        <v>0.34499999999999997</v>
      </c>
      <c r="AG47" s="37">
        <f ca="1">AG46/AG36</f>
        <v>0.35246001717862241</v>
      </c>
      <c r="AH47" s="37">
        <v>0.35699999999999998</v>
      </c>
      <c r="AI47" s="37">
        <v>0.36199999999999999</v>
      </c>
      <c r="AJ47" s="37">
        <v>0.36599999999999999</v>
      </c>
      <c r="AK47" s="37"/>
      <c r="AL47" s="37"/>
    </row>
    <row r="48" spans="1:38" ht="15" customHeight="1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1"/>
      <c r="O48" s="11"/>
      <c r="P48" s="11"/>
      <c r="Q48" s="11"/>
      <c r="R48" s="3"/>
      <c r="S48" s="11"/>
      <c r="T48" s="11"/>
      <c r="U48" s="11"/>
      <c r="V48" s="11"/>
      <c r="W48" s="3"/>
      <c r="X48" s="11"/>
      <c r="Y48" s="11"/>
      <c r="Z48" s="11"/>
      <c r="AA48" s="11"/>
      <c r="AB48" s="3"/>
      <c r="AC48" s="23"/>
    </row>
    <row r="49" spans="1:38" ht="15" customHeight="1">
      <c r="A49" s="2" t="s">
        <v>49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>
        <f>-0.045*L6</f>
        <v>-181.00800000000001</v>
      </c>
      <c r="M49" s="3">
        <f>-0.039*M6</f>
        <v>-188.51820000000001</v>
      </c>
      <c r="N49" s="11">
        <f>-103.8-O49</f>
        <v>-52.9</v>
      </c>
      <c r="O49" s="11">
        <v>-50.9</v>
      </c>
      <c r="P49" s="11">
        <v>-55.2</v>
      </c>
      <c r="Q49" s="11">
        <f>R49-SUM(N49:P49)</f>
        <v>-50.500200000000007</v>
      </c>
      <c r="R49" s="3">
        <f>-0.039*R6</f>
        <v>-209.50020000000001</v>
      </c>
      <c r="S49" s="11">
        <v>-55.2</v>
      </c>
      <c r="T49" s="11">
        <f>-0.038*T6</f>
        <v>-58.185600000000001</v>
      </c>
      <c r="U49" s="11">
        <v>-62.3</v>
      </c>
      <c r="V49" s="11">
        <f>W49-SUM(S49:U49)</f>
        <v>-52.892999999999972</v>
      </c>
      <c r="W49" s="3">
        <f>-0.037*W6</f>
        <v>-228.57859999999999</v>
      </c>
      <c r="X49" s="11">
        <f>-0.037*X6</f>
        <v>-62.185899999999997</v>
      </c>
      <c r="Y49" s="11">
        <v>-62.7</v>
      </c>
      <c r="Z49" s="11">
        <f>-4%*Z6</f>
        <v>-70.584000000000003</v>
      </c>
      <c r="AA49" s="11">
        <f>AB49-SUM(X49:Z49)</f>
        <v>-72.0197</v>
      </c>
      <c r="AB49" s="3">
        <f>-0.038*AB6</f>
        <v>-267.4896</v>
      </c>
      <c r="AC49" s="23">
        <v>-71.3</v>
      </c>
      <c r="AD49" s="76">
        <f ca="1">AD50*-AD6</f>
        <v>-73.568739643084768</v>
      </c>
      <c r="AE49" s="76">
        <f ca="1">AE50*-AE6</f>
        <v>-76.110758083705107</v>
      </c>
      <c r="AF49" s="76">
        <f ca="1">AF50*-AF6</f>
        <v>-77.168401258763552</v>
      </c>
      <c r="AG49" s="75">
        <f ca="1">SUM(AC49:AF49)</f>
        <v>-298.14789898555341</v>
      </c>
      <c r="AH49" s="126">
        <f ca="1">-AH50*AH6</f>
        <v>-331.93664601469999</v>
      </c>
      <c r="AI49" s="126">
        <f ca="1">-AI50*AI6</f>
        <v>-355.67790384733712</v>
      </c>
      <c r="AJ49" s="126">
        <f ca="1">-AJ50*AJ6</f>
        <v>-370.84312215747957</v>
      </c>
    </row>
    <row r="50" spans="1:38" ht="15" customHeight="1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2">
        <f>-L49/L6</f>
        <v>4.4999999999999998E-2</v>
      </c>
      <c r="M50" s="32">
        <f>-M49/M6</f>
        <v>3.9E-2</v>
      </c>
      <c r="N50" s="34">
        <f>-N49/N6</f>
        <v>4.1334583528676354E-2</v>
      </c>
      <c r="O50" s="34">
        <f>-O49/O6</f>
        <v>3.8831248092767778E-2</v>
      </c>
      <c r="P50" s="34">
        <f>-P49/P6</f>
        <v>4.087980448789158E-2</v>
      </c>
      <c r="Q50" s="34">
        <f>-Q49/Q6</f>
        <v>3.529261304074359E-2</v>
      </c>
      <c r="R50" s="32">
        <f>-R49/R6</f>
        <v>3.9E-2</v>
      </c>
      <c r="S50" s="34">
        <f>-S49/S6</f>
        <v>3.7558685446009391E-2</v>
      </c>
      <c r="T50" s="34">
        <f>-T49/T6</f>
        <v>3.7999999999999999E-2</v>
      </c>
      <c r="U50" s="34">
        <f>-U49/U6</f>
        <v>3.9849046948957398E-2</v>
      </c>
      <c r="V50" s="34">
        <f>-V49/V6</f>
        <v>3.2781530833591553E-2</v>
      </c>
      <c r="W50" s="32">
        <f>-W49/W6</f>
        <v>3.6999999999999998E-2</v>
      </c>
      <c r="X50" s="34">
        <f>-X49/X6</f>
        <v>3.6999999999999998E-2</v>
      </c>
      <c r="Y50" s="34">
        <f>-Y49/Y6</f>
        <v>3.6521435228331782E-2</v>
      </c>
      <c r="Z50" s="34">
        <f>-Z49/Z6</f>
        <v>0.04</v>
      </c>
      <c r="AA50" s="34">
        <f>-AA49/AA6</f>
        <v>3.8367535027435944E-2</v>
      </c>
      <c r="AB50" s="32">
        <f>-AB49/AB6</f>
        <v>3.7999999999999999E-2</v>
      </c>
      <c r="AC50" s="35">
        <f>-AC49/AC6</f>
        <v>3.7869131081368176E-2</v>
      </c>
      <c r="AD50" s="36">
        <v>3.7869131081368176E-2</v>
      </c>
      <c r="AE50" s="36">
        <v>3.7869131081368176E-2</v>
      </c>
      <c r="AF50" s="36">
        <v>3.7869131081368176E-2</v>
      </c>
      <c r="AG50" s="37">
        <v>3.7869131081368176E-2</v>
      </c>
      <c r="AH50" s="37">
        <v>3.6999999999999998E-2</v>
      </c>
      <c r="AI50" s="37">
        <v>3.6999999999999998E-2</v>
      </c>
      <c r="AJ50" s="37">
        <v>3.5999999999999997E-2</v>
      </c>
    </row>
    <row r="51" spans="1:38" ht="15" customHeight="1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2"/>
      <c r="M51" s="32"/>
      <c r="N51" s="34"/>
      <c r="O51" s="34"/>
      <c r="P51" s="34"/>
      <c r="Q51" s="34"/>
      <c r="R51" s="32"/>
      <c r="S51" s="34"/>
      <c r="T51" s="34"/>
      <c r="U51" s="34"/>
      <c r="V51" s="34"/>
      <c r="W51" s="32"/>
      <c r="X51" s="34"/>
      <c r="Y51" s="34"/>
      <c r="Z51" s="34"/>
      <c r="AA51" s="34"/>
      <c r="AB51" s="32"/>
      <c r="AC51" s="35"/>
      <c r="AD51" s="36"/>
      <c r="AE51" s="36"/>
      <c r="AF51" s="36"/>
      <c r="AG51" s="37"/>
      <c r="AH51" s="37"/>
      <c r="AI51" s="37"/>
      <c r="AJ51" s="37"/>
    </row>
    <row r="52" spans="1:38" s="256" customFormat="1" ht="15" customHeight="1">
      <c r="A52" s="249" t="s">
        <v>355</v>
      </c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1">
        <v>382.4</v>
      </c>
      <c r="M52" s="251">
        <v>484.8</v>
      </c>
      <c r="N52" s="252"/>
      <c r="O52" s="252"/>
      <c r="P52" s="252"/>
      <c r="Q52" s="252"/>
      <c r="R52" s="251">
        <v>529.79999999999995</v>
      </c>
      <c r="S52" s="252"/>
      <c r="T52" s="252"/>
      <c r="U52" s="252"/>
      <c r="V52" s="252"/>
      <c r="W52" s="251">
        <v>646.1</v>
      </c>
      <c r="X52" s="252"/>
      <c r="Y52" s="252"/>
      <c r="Z52" s="252"/>
      <c r="AA52" s="252"/>
      <c r="AB52" s="251">
        <v>748.1</v>
      </c>
      <c r="AC52" s="253"/>
      <c r="AD52" s="254"/>
      <c r="AE52" s="254"/>
      <c r="AF52" s="254"/>
      <c r="AG52" s="255"/>
      <c r="AH52" s="255"/>
      <c r="AI52" s="255"/>
      <c r="AJ52" s="255"/>
      <c r="AK52" s="255"/>
      <c r="AL52" s="255"/>
    </row>
    <row r="53" spans="1:38" s="265" customFormat="1" ht="15" customHeight="1">
      <c r="A53" s="257" t="s">
        <v>356</v>
      </c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9">
        <f>L52/L6</f>
        <v>9.5067621320604603E-2</v>
      </c>
      <c r="M53" s="259">
        <f>M52/M6</f>
        <v>0.10029376473995615</v>
      </c>
      <c r="N53" s="260"/>
      <c r="O53" s="260"/>
      <c r="P53" s="260"/>
      <c r="Q53" s="260"/>
      <c r="R53" s="259">
        <f>R52/R6</f>
        <v>9.8626158829442631E-2</v>
      </c>
      <c r="S53" s="260"/>
      <c r="T53" s="260"/>
      <c r="U53" s="260"/>
      <c r="V53" s="260"/>
      <c r="W53" s="259">
        <f>W52/W6</f>
        <v>0.1045841561721001</v>
      </c>
      <c r="X53" s="260"/>
      <c r="Y53" s="260"/>
      <c r="Z53" s="260"/>
      <c r="AA53" s="260"/>
      <c r="AB53" s="259">
        <f>AB52/AB6</f>
        <v>0.10627628139561314</v>
      </c>
      <c r="AC53" s="261"/>
      <c r="AD53" s="262"/>
      <c r="AE53" s="262"/>
      <c r="AF53" s="262"/>
      <c r="AG53" s="263"/>
      <c r="AH53" s="263"/>
      <c r="AI53" s="263"/>
      <c r="AJ53" s="263"/>
      <c r="AK53" s="264"/>
      <c r="AL53" s="264"/>
    </row>
    <row r="54" spans="1:38" ht="15" customHeight="1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2"/>
      <c r="M54" s="32"/>
      <c r="N54" s="34"/>
      <c r="O54" s="34"/>
      <c r="P54" s="34"/>
      <c r="Q54" s="34"/>
      <c r="R54" s="32"/>
      <c r="S54" s="34"/>
      <c r="T54" s="34"/>
      <c r="U54" s="34"/>
      <c r="V54" s="34"/>
      <c r="W54" s="32"/>
      <c r="X54" s="34"/>
      <c r="Y54" s="34"/>
      <c r="Z54" s="34"/>
      <c r="AA54" s="34"/>
      <c r="AB54" s="32"/>
      <c r="AC54" s="35"/>
      <c r="AD54" s="36"/>
      <c r="AE54" s="36"/>
      <c r="AF54" s="36"/>
      <c r="AG54" s="37"/>
      <c r="AH54" s="37"/>
      <c r="AI54" s="37"/>
      <c r="AJ54" s="37"/>
    </row>
    <row r="55" spans="1:38" ht="15" customHeight="1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2"/>
      <c r="M55" s="32"/>
      <c r="N55" s="34"/>
      <c r="O55" s="34"/>
      <c r="P55" s="34"/>
      <c r="Q55" s="34"/>
      <c r="R55" s="32"/>
      <c r="S55" s="34"/>
      <c r="T55" s="34"/>
      <c r="U55" s="34"/>
      <c r="V55" s="34"/>
      <c r="W55" s="32"/>
      <c r="X55" s="34"/>
      <c r="Y55" s="34"/>
      <c r="Z55" s="34"/>
      <c r="AA55" s="34"/>
      <c r="AB55" s="32"/>
      <c r="AC55" s="35"/>
      <c r="AD55" s="36"/>
      <c r="AE55" s="36"/>
      <c r="AF55" s="36"/>
      <c r="AG55" s="37"/>
      <c r="AH55" s="37"/>
      <c r="AI55" s="37"/>
      <c r="AJ55" s="37"/>
    </row>
    <row r="56" spans="1:38" ht="15" customHeight="1" thickBot="1">
      <c r="A56" s="1" t="s">
        <v>15</v>
      </c>
      <c r="K56" s="44">
        <v>0</v>
      </c>
      <c r="L56" s="44">
        <v>0</v>
      </c>
      <c r="M56" s="44">
        <v>-94.4</v>
      </c>
      <c r="N56" s="45">
        <v>0</v>
      </c>
      <c r="O56" s="45">
        <v>0</v>
      </c>
      <c r="P56" s="45">
        <v>0</v>
      </c>
      <c r="Q56" s="45">
        <v>0</v>
      </c>
      <c r="R56" s="46">
        <v>0</v>
      </c>
      <c r="S56" s="12">
        <v>0</v>
      </c>
      <c r="T56" s="12">
        <v>0</v>
      </c>
      <c r="U56" s="12">
        <v>0</v>
      </c>
      <c r="V56" s="12">
        <v>0</v>
      </c>
      <c r="W56" s="46">
        <f>0</f>
        <v>0</v>
      </c>
      <c r="X56" s="12">
        <v>0</v>
      </c>
      <c r="Y56" s="12">
        <v>0</v>
      </c>
      <c r="Z56" s="12">
        <v>0</v>
      </c>
      <c r="AA56" s="12">
        <v>0</v>
      </c>
      <c r="AB56" s="46">
        <v>0</v>
      </c>
      <c r="AC56" s="12">
        <v>0</v>
      </c>
    </row>
    <row r="57" spans="1:38" s="31" customFormat="1" ht="15" customHeight="1" thickBot="1">
      <c r="A57" s="25" t="s">
        <v>16</v>
      </c>
      <c r="B57" s="26">
        <v>514.29399999999998</v>
      </c>
      <c r="C57" s="26">
        <v>660.53899999999999</v>
      </c>
      <c r="D57" s="26">
        <v>757.58699999999999</v>
      </c>
      <c r="E57" s="26">
        <v>842.36099999999999</v>
      </c>
      <c r="F57" s="26">
        <v>999.47299999999996</v>
      </c>
      <c r="G57" s="26">
        <v>1027.9179999999999</v>
      </c>
      <c r="H57" s="26">
        <v>1054.5999999999999</v>
      </c>
      <c r="I57" s="26">
        <v>1210.2</v>
      </c>
      <c r="J57" s="26">
        <v>1396.4</v>
      </c>
      <c r="K57" s="26">
        <v>1328.3</v>
      </c>
      <c r="L57" s="26">
        <v>1082.9000000000001</v>
      </c>
      <c r="M57" s="26">
        <v>1241.2</v>
      </c>
      <c r="N57" s="27">
        <v>355.9</v>
      </c>
      <c r="O57" s="27">
        <v>362.9</v>
      </c>
      <c r="P57" s="27">
        <v>393.2</v>
      </c>
      <c r="Q57" s="27">
        <v>412.5</v>
      </c>
      <c r="R57" s="26">
        <v>1524.5</v>
      </c>
      <c r="S57" s="27">
        <v>401</v>
      </c>
      <c r="T57" s="27">
        <v>435.3</v>
      </c>
      <c r="U57" s="27">
        <v>446.1</v>
      </c>
      <c r="V57" s="27">
        <v>462.8</v>
      </c>
      <c r="W57" s="26">
        <v>1745.2</v>
      </c>
      <c r="X57" s="27">
        <v>481.3</v>
      </c>
      <c r="Y57" s="27">
        <v>494.2</v>
      </c>
      <c r="Z57" s="27">
        <v>496.6</v>
      </c>
      <c r="AA57" s="27">
        <v>524.70000000000005</v>
      </c>
      <c r="AB57" s="26">
        <v>1996.8</v>
      </c>
      <c r="AC57" s="28">
        <v>525.79999999999995</v>
      </c>
      <c r="AD57" s="77">
        <f ca="1">AD20+AD33+AD46+AD49</f>
        <v>545.39544235691528</v>
      </c>
      <c r="AE57" s="77">
        <f ca="1">AE20+AE33+AE46+AE49</f>
        <v>577.55497131629477</v>
      </c>
      <c r="AF57" s="77">
        <f ca="1">AF20+AF33+AF46+AF49</f>
        <v>590.74007904123653</v>
      </c>
      <c r="AG57" s="72">
        <f ca="1">SUM(AC57:AF57)</f>
        <v>2239.4904927144466</v>
      </c>
      <c r="AH57" s="128">
        <f ca="1">AH20+AH33+AH46+AH49</f>
        <v>2576.0793326986004</v>
      </c>
      <c r="AI57" s="128">
        <f ca="1">AI20+AI33+AI46+AI49</f>
        <v>2811.5225808325176</v>
      </c>
      <c r="AJ57" s="128">
        <f ca="1">AJ20+AJ33+AJ46+AJ49</f>
        <v>3077.5214170841759</v>
      </c>
      <c r="AK57" s="30"/>
      <c r="AL57" s="30"/>
    </row>
    <row r="58" spans="1:38" ht="15" customHeight="1">
      <c r="A58" s="2"/>
      <c r="B58" s="32">
        <f>B57/B6</f>
        <v>0.21553640399109511</v>
      </c>
      <c r="C58" s="32">
        <f>C57/C6</f>
        <v>0.23615229976593524</v>
      </c>
      <c r="D58" s="32">
        <f>D57/D6</f>
        <v>0.25307826419271962</v>
      </c>
      <c r="E58" s="32">
        <f>E57/E6</f>
        <v>0.26013826507167104</v>
      </c>
      <c r="F58" s="32">
        <f>F57/F6</f>
        <v>0.28139948431693951</v>
      </c>
      <c r="G58" s="32">
        <f>G57/G6</f>
        <v>0.28608946018572246</v>
      </c>
      <c r="H58" s="32">
        <f>H57/H6</f>
        <v>0.2771689137690872</v>
      </c>
      <c r="I58" s="32">
        <f>I57/I6</f>
        <v>0.2594490299067424</v>
      </c>
      <c r="J58" s="32">
        <f>J57/J6</f>
        <v>0.2685797815048469</v>
      </c>
      <c r="K58" s="32">
        <f>K57/K6</f>
        <v>0.28096114389660937</v>
      </c>
      <c r="L58" s="32">
        <f>L57/L6</f>
        <v>0.26921738265712014</v>
      </c>
      <c r="M58" s="32">
        <f>M57/M6</f>
        <v>0.25677520791096031</v>
      </c>
      <c r="N58" s="34">
        <f>N57/N6</f>
        <v>0.27809032661353333</v>
      </c>
      <c r="O58" s="34">
        <f>O57/O6</f>
        <v>0.27685382972230699</v>
      </c>
      <c r="P58" s="34">
        <f>P57/P6</f>
        <v>0.29119454935940159</v>
      </c>
      <c r="Q58" s="34">
        <f>Q57/Q6</f>
        <v>0.28828010343140681</v>
      </c>
      <c r="R58" s="32">
        <f>R57/R6</f>
        <v>0.28379686511039132</v>
      </c>
      <c r="S58" s="34">
        <f>S57/S6</f>
        <v>0.27284479825814789</v>
      </c>
      <c r="T58" s="34">
        <f>T57/T6</f>
        <v>0.28428683385579939</v>
      </c>
      <c r="U58" s="34">
        <f>U57/U6</f>
        <v>0.28533964436484582</v>
      </c>
      <c r="V58" s="34">
        <f>V57/V6</f>
        <v>0.28682987294700962</v>
      </c>
      <c r="W58" s="32">
        <f>W57/W6</f>
        <v>0.28249538670724206</v>
      </c>
      <c r="X58" s="34">
        <f>X57/X6</f>
        <v>0.2863687749152139</v>
      </c>
      <c r="Y58" s="34">
        <f>Y57/Y6</f>
        <v>0.28786113699906801</v>
      </c>
      <c r="Z58" s="34">
        <f>Z57/Z6</f>
        <v>0.28142355207979147</v>
      </c>
      <c r="AA58" s="34">
        <f>AA57/AA6</f>
        <v>0.27952692983858085</v>
      </c>
      <c r="AB58" s="32">
        <f>AB57/AB6</f>
        <v>0.2836685987043982</v>
      </c>
      <c r="AC58" s="35">
        <f>AC57/AC6</f>
        <v>0.27926492458041213</v>
      </c>
      <c r="AD58" s="86">
        <f ca="1">AD57/AD6</f>
        <v>0.28073950427851574</v>
      </c>
      <c r="AE58" s="86">
        <f ca="1">AE57/AE6</f>
        <v>0.2873641711913939</v>
      </c>
      <c r="AF58" s="86">
        <f ca="1">AF57/AF6</f>
        <v>0.28989603417097959</v>
      </c>
      <c r="AG58" s="37">
        <f ca="1">AG57/AG6</f>
        <v>0.28444795121024974</v>
      </c>
      <c r="AH58" s="37">
        <f ca="1">AH57/AH6</f>
        <v>0.28714797372998441</v>
      </c>
      <c r="AI58" s="37">
        <f ca="1">AI57/AI6</f>
        <v>0.29247342712482072</v>
      </c>
      <c r="AJ58" s="37">
        <f ca="1">AJ57/AJ6</f>
        <v>0.29875374355192358</v>
      </c>
    </row>
    <row r="59" spans="1:38" ht="15" customHeight="1">
      <c r="A59" s="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4"/>
      <c r="O59" s="34"/>
      <c r="P59" s="34"/>
      <c r="Q59" s="34"/>
      <c r="R59" s="32"/>
      <c r="S59" s="34"/>
      <c r="T59" s="34"/>
      <c r="U59" s="34"/>
      <c r="V59" s="34"/>
      <c r="W59" s="32"/>
      <c r="X59" s="34"/>
      <c r="Y59" s="34"/>
      <c r="Z59" s="34"/>
      <c r="AA59" s="34"/>
      <c r="AB59" s="32"/>
      <c r="AC59" s="35"/>
      <c r="AD59" s="86"/>
      <c r="AE59" s="86"/>
      <c r="AF59" s="86"/>
      <c r="AG59" s="37"/>
      <c r="AI59" s="37"/>
      <c r="AJ59" s="37"/>
    </row>
    <row r="60" spans="1:38" ht="15" customHeight="1">
      <c r="A60" s="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4"/>
      <c r="O60" s="34"/>
      <c r="P60" s="34"/>
      <c r="Q60" s="34"/>
      <c r="R60" s="32"/>
      <c r="S60" s="34"/>
      <c r="T60" s="34"/>
      <c r="U60" s="34"/>
      <c r="V60" s="34"/>
      <c r="W60" s="32"/>
      <c r="X60" s="34"/>
      <c r="Y60" s="34"/>
      <c r="Z60" s="34"/>
      <c r="AA60" s="34"/>
      <c r="AB60" s="32"/>
      <c r="AC60" s="35"/>
      <c r="AD60" s="86"/>
      <c r="AE60" s="86"/>
      <c r="AF60" s="86"/>
      <c r="AG60" s="37"/>
      <c r="AI60" s="37"/>
      <c r="AJ60" s="37"/>
    </row>
    <row r="61" spans="1:38" ht="15" customHeight="1">
      <c r="A61" s="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4"/>
      <c r="O61" s="34"/>
      <c r="P61" s="34"/>
      <c r="Q61" s="34"/>
      <c r="R61" s="32"/>
      <c r="S61" s="34"/>
      <c r="T61" s="34"/>
      <c r="U61" s="34"/>
      <c r="V61" s="34"/>
      <c r="W61" s="32"/>
      <c r="X61" s="34"/>
      <c r="Y61" s="34"/>
      <c r="Z61" s="34"/>
      <c r="AA61" s="34"/>
      <c r="AB61" s="32"/>
      <c r="AC61" s="35"/>
      <c r="AD61" s="86"/>
      <c r="AE61" s="86"/>
      <c r="AF61" s="86"/>
      <c r="AG61" s="37"/>
      <c r="AH61" s="73"/>
      <c r="AI61" s="37"/>
      <c r="AJ61" s="37"/>
    </row>
    <row r="62" spans="1:38" ht="15" customHeight="1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1"/>
      <c r="O62" s="11"/>
      <c r="P62" s="11"/>
      <c r="Q62" s="11"/>
      <c r="R62" s="3"/>
      <c r="S62" s="11"/>
      <c r="T62" s="11"/>
      <c r="U62" s="11"/>
      <c r="V62" s="11"/>
      <c r="W62" s="3"/>
      <c r="X62" s="11"/>
      <c r="Y62" s="11"/>
      <c r="Z62" s="11"/>
      <c r="AA62" s="11"/>
      <c r="AB62" s="3"/>
      <c r="AC62" s="23"/>
    </row>
    <row r="63" spans="1:38" ht="15" customHeight="1">
      <c r="A63" s="2" t="s">
        <v>19</v>
      </c>
      <c r="B63" s="4">
        <v>0.63300000000000001</v>
      </c>
      <c r="C63" s="4">
        <v>8.0960000000000001</v>
      </c>
      <c r="D63" s="4">
        <v>-3.3809999999999998</v>
      </c>
      <c r="E63" s="4">
        <v>-0.192</v>
      </c>
      <c r="F63" s="4">
        <v>0.62</v>
      </c>
      <c r="G63" s="4">
        <v>58.652000000000001</v>
      </c>
      <c r="H63" s="4">
        <v>-2.4</v>
      </c>
      <c r="I63" s="4">
        <v>5.0999999999999996</v>
      </c>
      <c r="J63" s="4">
        <v>-15.9</v>
      </c>
      <c r="K63" s="3">
        <v>-5.4</v>
      </c>
      <c r="L63" s="3">
        <v>-3.1</v>
      </c>
      <c r="M63" s="3">
        <v>24.6</v>
      </c>
      <c r="N63" s="11">
        <v>-2.1</v>
      </c>
      <c r="O63" s="11">
        <v>-1.3</v>
      </c>
      <c r="P63" s="11">
        <v>3.6</v>
      </c>
      <c r="Q63" s="11">
        <v>-50.3</v>
      </c>
      <c r="R63" s="3">
        <v>-50.1</v>
      </c>
      <c r="S63" s="11">
        <v>-2.2999999999999998</v>
      </c>
      <c r="T63" s="11">
        <v>-2.8</v>
      </c>
      <c r="U63" s="11">
        <v>5</v>
      </c>
      <c r="V63" s="11">
        <v>-2.7</v>
      </c>
      <c r="W63" s="3">
        <v>-2.8</v>
      </c>
      <c r="X63" s="11">
        <v>-1.2</v>
      </c>
      <c r="Y63" s="11">
        <v>-0.6</v>
      </c>
      <c r="Z63" s="11">
        <v>0.9</v>
      </c>
      <c r="AA63" s="11">
        <v>-4.0999999999999996</v>
      </c>
      <c r="AB63" s="3">
        <v>-5</v>
      </c>
      <c r="AC63" s="23">
        <v>-0.5</v>
      </c>
    </row>
    <row r="64" spans="1:38" s="40" customFormat="1" ht="15" customHeight="1" outlineLevel="1">
      <c r="A64" s="5" t="s">
        <v>62</v>
      </c>
      <c r="E64" s="3">
        <v>0</v>
      </c>
      <c r="F64" s="3">
        <v>3.2</v>
      </c>
      <c r="G64" s="3">
        <f>15.2+9.5-70.9</f>
        <v>-46.2</v>
      </c>
      <c r="H64" s="3">
        <f>25.2</f>
        <v>25.2</v>
      </c>
      <c r="I64" s="3">
        <f>-12+57</f>
        <v>45</v>
      </c>
      <c r="J64" s="3">
        <v>59</v>
      </c>
      <c r="K64" s="40">
        <v>10</v>
      </c>
      <c r="L64" s="40">
        <v>10</v>
      </c>
      <c r="M64" s="40">
        <v>-5</v>
      </c>
      <c r="N64" s="43"/>
      <c r="O64" s="43">
        <v>-1</v>
      </c>
      <c r="P64" s="43">
        <v>2</v>
      </c>
      <c r="Q64" s="43">
        <v>47</v>
      </c>
      <c r="R64" s="40">
        <v>45</v>
      </c>
      <c r="S64" s="43">
        <v>0</v>
      </c>
      <c r="T64" s="43">
        <v>0</v>
      </c>
      <c r="U64" s="43">
        <v>11</v>
      </c>
      <c r="V64" s="43">
        <v>3</v>
      </c>
      <c r="W64" s="40">
        <v>14</v>
      </c>
      <c r="X64" s="43">
        <v>2</v>
      </c>
      <c r="Y64" s="43">
        <v>0</v>
      </c>
      <c r="Z64" s="43">
        <v>14</v>
      </c>
      <c r="AA64" s="43">
        <v>12</v>
      </c>
      <c r="AB64" s="40">
        <v>28</v>
      </c>
      <c r="AC64" s="43">
        <v>1</v>
      </c>
      <c r="AD64" s="58"/>
      <c r="AE64" s="58"/>
      <c r="AF64" s="58"/>
      <c r="AG64" s="59"/>
      <c r="AH64" s="59"/>
      <c r="AI64" s="59"/>
      <c r="AJ64" s="59"/>
      <c r="AK64" s="59"/>
      <c r="AL64" s="59"/>
    </row>
    <row r="65" spans="1:38" ht="15" customHeight="1" outlineLevel="1">
      <c r="A65" s="1" t="s">
        <v>61</v>
      </c>
      <c r="B65" s="3">
        <v>0.63300000000000001</v>
      </c>
      <c r="C65" s="3">
        <v>8.0960000000000001</v>
      </c>
      <c r="D65" s="3">
        <v>-2.2999999999999998</v>
      </c>
      <c r="E65" s="3">
        <f>-0.2</f>
        <v>-0.2</v>
      </c>
      <c r="F65" s="3">
        <f t="shared" ref="F65:M65" si="45">F63+F64</f>
        <v>3.8200000000000003</v>
      </c>
      <c r="G65" s="3">
        <f t="shared" si="45"/>
        <v>12.451999999999998</v>
      </c>
      <c r="H65" s="3">
        <f t="shared" si="45"/>
        <v>22.8</v>
      </c>
      <c r="I65" s="3">
        <f t="shared" si="45"/>
        <v>50.1</v>
      </c>
      <c r="J65" s="3">
        <f t="shared" si="45"/>
        <v>43.1</v>
      </c>
      <c r="K65" s="61">
        <f t="shared" si="45"/>
        <v>4.5999999999999996</v>
      </c>
      <c r="L65" s="61">
        <f t="shared" si="45"/>
        <v>6.9</v>
      </c>
      <c r="M65" s="61">
        <f t="shared" si="45"/>
        <v>19.600000000000001</v>
      </c>
      <c r="N65" s="10"/>
      <c r="O65" s="57">
        <f>O63+O64</f>
        <v>-2.2999999999999998</v>
      </c>
      <c r="P65" s="57">
        <f>P63+P64</f>
        <v>5.6</v>
      </c>
      <c r="Q65" s="57">
        <f>Q63+Q64</f>
        <v>-3.2999999999999972</v>
      </c>
      <c r="R65" s="68">
        <f>R63+R64</f>
        <v>-5.1000000000000014</v>
      </c>
      <c r="S65" s="57">
        <f>S63+S64</f>
        <v>-2.2999999999999998</v>
      </c>
      <c r="T65" s="67">
        <f>T63</f>
        <v>-2.8</v>
      </c>
      <c r="U65" s="57">
        <f>U63+U64</f>
        <v>16</v>
      </c>
      <c r="V65" s="57">
        <f>V63+V64</f>
        <v>0.29999999999999982</v>
      </c>
      <c r="W65" s="61">
        <f>W63+W64</f>
        <v>11.2</v>
      </c>
      <c r="X65" s="57">
        <f>X63+X64</f>
        <v>0.8</v>
      </c>
      <c r="Y65" s="67">
        <f>Y63</f>
        <v>-0.6</v>
      </c>
      <c r="Z65" s="57">
        <f>Z63+Z64</f>
        <v>14.9</v>
      </c>
      <c r="AA65" s="57">
        <f>AA63+AA64</f>
        <v>7.9</v>
      </c>
      <c r="AB65" s="61">
        <f>AB63+AB64</f>
        <v>23</v>
      </c>
      <c r="AC65" s="23">
        <f>AC63+1</f>
        <v>0.5</v>
      </c>
      <c r="AD65" s="22">
        <v>1</v>
      </c>
      <c r="AE65" s="22">
        <v>1</v>
      </c>
      <c r="AF65" s="22">
        <v>1</v>
      </c>
      <c r="AG65" s="75">
        <f>SUM(AC65:AF65)</f>
        <v>3.5</v>
      </c>
      <c r="AH65" s="126">
        <v>2</v>
      </c>
      <c r="AI65" s="126">
        <v>2</v>
      </c>
      <c r="AJ65" s="126">
        <v>2</v>
      </c>
    </row>
    <row r="66" spans="1:38" ht="15" customHeight="1">
      <c r="A66" s="2" t="s">
        <v>20</v>
      </c>
      <c r="B66" s="2"/>
      <c r="C66" s="2"/>
      <c r="D66" s="2"/>
      <c r="E66" s="2"/>
      <c r="F66" s="2"/>
      <c r="G66" s="2"/>
      <c r="H66" s="2"/>
      <c r="I66" s="3">
        <v>0</v>
      </c>
      <c r="J66" s="3">
        <v>0</v>
      </c>
      <c r="K66" s="3">
        <v>920.7</v>
      </c>
      <c r="L66" s="2"/>
      <c r="M66" s="2"/>
      <c r="N66" s="10"/>
      <c r="O66" s="10"/>
      <c r="P66" s="10"/>
      <c r="Q66" s="10"/>
      <c r="R66" s="2"/>
      <c r="S66" s="10"/>
      <c r="T66" s="10"/>
      <c r="U66" s="10"/>
      <c r="V66" s="10"/>
      <c r="W66" s="2"/>
      <c r="X66" s="10"/>
      <c r="Y66" s="10"/>
      <c r="Z66" s="10"/>
      <c r="AA66" s="10"/>
      <c r="AB66" s="2"/>
    </row>
    <row r="67" spans="1:38" ht="15" customHeight="1">
      <c r="A67" s="2" t="s">
        <v>18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>
        <v>0</v>
      </c>
      <c r="N67" s="11">
        <v>0</v>
      </c>
      <c r="O67" s="11">
        <v>0</v>
      </c>
      <c r="P67" s="11">
        <v>0</v>
      </c>
      <c r="Q67" s="11">
        <v>0</v>
      </c>
      <c r="R67" s="3">
        <v>0</v>
      </c>
      <c r="S67" s="11">
        <v>-1.2</v>
      </c>
      <c r="T67" s="11">
        <v>66</v>
      </c>
      <c r="U67" s="11">
        <v>33.9</v>
      </c>
      <c r="V67" s="11">
        <v>66.7</v>
      </c>
      <c r="W67" s="3">
        <v>165.4</v>
      </c>
      <c r="X67" s="11">
        <v>57</v>
      </c>
      <c r="Y67" s="11">
        <v>-0.8</v>
      </c>
      <c r="Z67" s="11">
        <v>37.4</v>
      </c>
      <c r="AA67" s="11">
        <v>141</v>
      </c>
      <c r="AB67" s="3">
        <v>234.6</v>
      </c>
      <c r="AC67" s="23">
        <v>-44.4</v>
      </c>
    </row>
    <row r="68" spans="1:38" ht="1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11"/>
      <c r="O68" s="11"/>
      <c r="P68" s="11"/>
      <c r="Q68" s="11"/>
      <c r="R68" s="3"/>
      <c r="S68" s="11"/>
      <c r="T68" s="11"/>
      <c r="U68" s="11"/>
      <c r="V68" s="11"/>
      <c r="W68" s="3"/>
      <c r="X68" s="11"/>
      <c r="Y68" s="11"/>
      <c r="Z68" s="11"/>
      <c r="AA68" s="11"/>
      <c r="AB68" s="3"/>
      <c r="AC68" s="23"/>
    </row>
    <row r="69" spans="1:38" ht="15" customHeight="1">
      <c r="A69" s="2" t="s">
        <v>54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11"/>
      <c r="O69" s="11">
        <v>144</v>
      </c>
      <c r="P69" s="11">
        <v>144</v>
      </c>
      <c r="Q69" s="11">
        <v>171</v>
      </c>
      <c r="R69" s="3">
        <v>600</v>
      </c>
      <c r="S69" s="11">
        <v>170</v>
      </c>
      <c r="T69" s="11">
        <v>170</v>
      </c>
      <c r="U69" s="11">
        <v>177</v>
      </c>
      <c r="V69" s="11">
        <v>181</v>
      </c>
      <c r="W69" s="3">
        <v>698</v>
      </c>
      <c r="X69" s="11">
        <v>178</v>
      </c>
      <c r="Y69" s="11">
        <v>185</v>
      </c>
      <c r="Z69" s="11">
        <v>189</v>
      </c>
      <c r="AA69" s="11">
        <v>193</v>
      </c>
      <c r="AB69" s="3">
        <v>745</v>
      </c>
      <c r="AC69" s="23">
        <v>194</v>
      </c>
      <c r="AD69" s="22">
        <v>198</v>
      </c>
      <c r="AE69" s="22">
        <v>198</v>
      </c>
      <c r="AF69" s="22">
        <v>202</v>
      </c>
      <c r="AG69" s="75">
        <f>SUM(AC69:AF69)</f>
        <v>792</v>
      </c>
      <c r="AH69" s="19">
        <f>220*4</f>
        <v>880</v>
      </c>
    </row>
    <row r="70" spans="1:38" ht="1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11"/>
      <c r="O70" s="34">
        <f>O69/O6</f>
        <v>0.1098565761367104</v>
      </c>
      <c r="P70" s="34">
        <f>P69/P6</f>
        <v>0.10664296822928239</v>
      </c>
      <c r="Q70" s="34">
        <f>Q69/Q6</f>
        <v>0.11950520651338317</v>
      </c>
      <c r="R70" s="32">
        <f>R69/R6</f>
        <v>0.11169440411035407</v>
      </c>
      <c r="S70" s="34">
        <f>S69/S6</f>
        <v>0.11566986459821732</v>
      </c>
      <c r="T70" s="34">
        <f>T69/T6</f>
        <v>0.11102403343782653</v>
      </c>
      <c r="U70" s="34">
        <f>U69/U6</f>
        <v>0.11321478828194959</v>
      </c>
      <c r="V70" s="34">
        <f>V69/V6</f>
        <v>0.11217849395723582</v>
      </c>
      <c r="W70" s="32">
        <f>W69/W6</f>
        <v>0.11298520508919033</v>
      </c>
      <c r="X70" s="34">
        <f>X69/X6</f>
        <v>0.10590825251383353</v>
      </c>
      <c r="Y70" s="34">
        <f>Y69/Y6</f>
        <v>0.10775862068965518</v>
      </c>
      <c r="Z70" s="34">
        <f>Z69/Z6</f>
        <v>0.10710642638558314</v>
      </c>
      <c r="AA70" s="34">
        <f>AA69/AA6</f>
        <v>0.1028181769751212</v>
      </c>
      <c r="AB70" s="32">
        <f>AB69/AB6</f>
        <v>0.1058358904420957</v>
      </c>
      <c r="AC70" s="35">
        <f>AC69/AC6</f>
        <v>0.1030380284682388</v>
      </c>
      <c r="AD70" s="36">
        <f ca="1">AD69/AD6</f>
        <v>0.10191948360794972</v>
      </c>
      <c r="AE70" s="36">
        <f ca="1">AE69/AE6</f>
        <v>9.8515481160556168E-2</v>
      </c>
      <c r="AF70" s="36">
        <f ca="1">AF69/AF6</f>
        <v>9.9128196951827563E-2</v>
      </c>
      <c r="AG70" s="37">
        <f ca="1">AG69/AG6</f>
        <v>0.10059554978751285</v>
      </c>
      <c r="AH70" s="37">
        <f ca="1">AH69/AH6</f>
        <v>9.8091007398315583E-2</v>
      </c>
    </row>
    <row r="71" spans="1:38" ht="15" customHeight="1">
      <c r="A71" s="2" t="s">
        <v>53</v>
      </c>
      <c r="B71" s="41">
        <f>36.728+86.293</f>
        <v>123.02100000000002</v>
      </c>
      <c r="C71" s="40">
        <v>140.1</v>
      </c>
      <c r="D71" s="41">
        <f>37.888+116.86</f>
        <v>154.74799999999999</v>
      </c>
      <c r="E71" s="40">
        <v>189.2</v>
      </c>
      <c r="F71" s="40">
        <v>197.3</v>
      </c>
      <c r="G71" s="40">
        <f>166.1+38.2</f>
        <v>204.3</v>
      </c>
      <c r="H71" s="40">
        <v>240.5</v>
      </c>
      <c r="I71" s="40">
        <v>345</v>
      </c>
      <c r="J71" s="40">
        <v>368</v>
      </c>
      <c r="K71" s="40">
        <f>226+120+38</f>
        <v>384</v>
      </c>
      <c r="L71" s="40">
        <f>293+165+33</f>
        <v>491</v>
      </c>
      <c r="M71" s="3">
        <f>419+164+32</f>
        <v>615</v>
      </c>
      <c r="N71" s="11"/>
      <c r="O71" s="11">
        <v>155</v>
      </c>
      <c r="P71" s="11">
        <v>156</v>
      </c>
      <c r="Q71" s="11">
        <v>183</v>
      </c>
      <c r="R71" s="3">
        <v>650</v>
      </c>
      <c r="S71" s="11">
        <v>184</v>
      </c>
      <c r="T71" s="11">
        <v>185</v>
      </c>
      <c r="U71" s="11">
        <v>191</v>
      </c>
      <c r="V71" s="11">
        <v>196</v>
      </c>
      <c r="W71" s="3">
        <v>755</v>
      </c>
      <c r="X71" s="11">
        <v>194</v>
      </c>
      <c r="Y71" s="11">
        <v>201</v>
      </c>
      <c r="Z71" s="11">
        <v>206</v>
      </c>
      <c r="AA71" s="11">
        <v>212</v>
      </c>
      <c r="AB71" s="3">
        <f>776+37</f>
        <v>813</v>
      </c>
      <c r="AC71" s="23">
        <v>213</v>
      </c>
      <c r="AD71" s="22">
        <f>AD69+17</f>
        <v>215</v>
      </c>
      <c r="AE71" s="22">
        <v>218</v>
      </c>
      <c r="AF71" s="22">
        <v>220</v>
      </c>
      <c r="AG71" s="75">
        <f>SUM(AC71:AF71)</f>
        <v>866</v>
      </c>
      <c r="AH71" s="19">
        <f>AH69+22*4</f>
        <v>968</v>
      </c>
    </row>
    <row r="72" spans="1:38" ht="15" customHeight="1">
      <c r="A72" s="2" t="s">
        <v>63</v>
      </c>
      <c r="B72" s="85">
        <f>B71/B6</f>
        <v>5.1557093715634474E-2</v>
      </c>
      <c r="C72" s="85">
        <f>C71/C6</f>
        <v>5.0087787696422956E-2</v>
      </c>
      <c r="D72" s="85">
        <f>D71/D6</f>
        <v>5.1694861748281015E-2</v>
      </c>
      <c r="E72" s="85">
        <f>E71/E6</f>
        <v>5.8428820602520956E-2</v>
      </c>
      <c r="F72" s="85">
        <f>F71/F6</f>
        <v>5.5549392785730255E-2</v>
      </c>
      <c r="G72" s="85">
        <f>G71/G6</f>
        <v>5.6860641331257074E-2</v>
      </c>
      <c r="H72" s="85">
        <f>H71/H6</f>
        <v>6.3207968671975603E-2</v>
      </c>
      <c r="I72" s="85">
        <f>I71/I6</f>
        <v>7.3962911351699009E-2</v>
      </c>
      <c r="J72" s="85">
        <f>J71/J6</f>
        <v>7.0780120018464385E-2</v>
      </c>
      <c r="K72" s="85">
        <f>K71/K6</f>
        <v>8.1223427882479854E-2</v>
      </c>
      <c r="L72" s="85">
        <f>L71/L6</f>
        <v>0.12206642800318218</v>
      </c>
      <c r="M72" s="32">
        <f>M71/M6</f>
        <v>0.12722909512185029</v>
      </c>
      <c r="N72" s="34">
        <f>N71/N6</f>
        <v>0</v>
      </c>
      <c r="O72" s="34">
        <f>O71/O6</f>
        <v>0.11824839792493134</v>
      </c>
      <c r="P72" s="34">
        <f>P71/P6</f>
        <v>0.11552988224838925</v>
      </c>
      <c r="Q72" s="34">
        <f>Q71/Q6</f>
        <v>0.1278915367950241</v>
      </c>
      <c r="R72" s="32">
        <f>R71/R6</f>
        <v>0.12100227111955024</v>
      </c>
      <c r="S72" s="34">
        <f>S71/S6</f>
        <v>0.12519561815336464</v>
      </c>
      <c r="T72" s="34">
        <f>T71/T6</f>
        <v>0.12082027168234065</v>
      </c>
      <c r="U72" s="34">
        <f>U71/U6</f>
        <v>0.12216963029295125</v>
      </c>
      <c r="V72" s="34">
        <f>V71/V6</f>
        <v>0.12147505422993492</v>
      </c>
      <c r="W72" s="32">
        <f>W71/W6</f>
        <v>0.12221179060506976</v>
      </c>
      <c r="X72" s="34">
        <f>X71/X6</f>
        <v>0.11542809543642529</v>
      </c>
      <c r="Y72" s="34">
        <f>Y71/Y6</f>
        <v>0.11707828518173347</v>
      </c>
      <c r="Z72" s="34">
        <f>Z71/Z6</f>
        <v>0.11674033775359856</v>
      </c>
      <c r="AA72" s="34">
        <f>AA71/AA6</f>
        <v>0.11294017367215387</v>
      </c>
      <c r="AB72" s="32">
        <f>AB71/AB6</f>
        <v>0.11549607909989772</v>
      </c>
      <c r="AC72" s="35">
        <f>AC71/AC6</f>
        <v>0.1131293817718292</v>
      </c>
      <c r="AD72" s="36">
        <f ca="1">AD71/AD6</f>
        <v>0.11067014634196561</v>
      </c>
      <c r="AE72" s="36">
        <f ca="1">AE71/AE6</f>
        <v>0.10846653986364264</v>
      </c>
      <c r="AF72" s="36">
        <f ca="1">AF71/AF6</f>
        <v>0.1079614026208023</v>
      </c>
      <c r="AG72" s="37">
        <f ca="1">AG71/AG6</f>
        <v>0.10999462893432592</v>
      </c>
      <c r="AH72" s="37">
        <f ca="1">AH71/AH6</f>
        <v>0.10790010813814714</v>
      </c>
    </row>
    <row r="73" spans="1:38" s="40" customFormat="1" ht="15" customHeight="1" thickBot="1">
      <c r="I73" s="3"/>
      <c r="J73" s="3"/>
      <c r="K73" s="3"/>
      <c r="N73" s="43"/>
      <c r="O73" s="43"/>
      <c r="P73" s="43"/>
      <c r="Q73" s="43"/>
      <c r="S73" s="43"/>
      <c r="T73" s="43"/>
      <c r="U73" s="43"/>
      <c r="V73" s="43"/>
      <c r="X73" s="43"/>
      <c r="Y73" s="43"/>
      <c r="Z73" s="43"/>
      <c r="AA73" s="43"/>
      <c r="AC73" s="43"/>
      <c r="AD73" s="58"/>
      <c r="AE73" s="58"/>
      <c r="AF73" s="58"/>
      <c r="AG73" s="59"/>
      <c r="AH73" s="59"/>
      <c r="AI73" s="59"/>
      <c r="AJ73" s="59"/>
      <c r="AK73" s="59"/>
      <c r="AL73" s="59"/>
    </row>
    <row r="74" spans="1:38" s="48" customFormat="1" ht="15" customHeight="1">
      <c r="A74" s="47" t="s">
        <v>51</v>
      </c>
      <c r="B74" s="62">
        <f t="shared" ref="B74:M74" si="46">B57+B71+B65</f>
        <v>637.94800000000009</v>
      </c>
      <c r="C74" s="62">
        <f t="shared" si="46"/>
        <v>808.73500000000001</v>
      </c>
      <c r="D74" s="62">
        <f t="shared" si="46"/>
        <v>910.03500000000008</v>
      </c>
      <c r="E74" s="62">
        <f t="shared" si="46"/>
        <v>1031.3609999999999</v>
      </c>
      <c r="F74" s="62">
        <f t="shared" si="46"/>
        <v>1200.5929999999998</v>
      </c>
      <c r="G74" s="62">
        <f t="shared" si="46"/>
        <v>1244.6699999999998</v>
      </c>
      <c r="H74" s="62">
        <f t="shared" si="46"/>
        <v>1317.8999999999999</v>
      </c>
      <c r="I74" s="69">
        <f t="shared" si="46"/>
        <v>1605.3</v>
      </c>
      <c r="J74" s="69">
        <f t="shared" si="46"/>
        <v>1807.5</v>
      </c>
      <c r="K74" s="69">
        <f t="shared" si="46"/>
        <v>1716.8999999999999</v>
      </c>
      <c r="L74" s="62">
        <f t="shared" si="46"/>
        <v>1580.8000000000002</v>
      </c>
      <c r="M74" s="62">
        <f t="shared" si="46"/>
        <v>1875.8</v>
      </c>
      <c r="N74" s="49">
        <f>R74-SUM(O74:Q74)</f>
        <v>506.79999999999995</v>
      </c>
      <c r="O74" s="49">
        <f t="shared" ref="O74:V74" si="47">O57+O71+O65</f>
        <v>515.6</v>
      </c>
      <c r="P74" s="49">
        <f t="shared" si="47"/>
        <v>554.80000000000007</v>
      </c>
      <c r="Q74" s="49">
        <f t="shared" si="47"/>
        <v>592.20000000000005</v>
      </c>
      <c r="R74" s="62">
        <f t="shared" si="47"/>
        <v>2169.4</v>
      </c>
      <c r="S74" s="49">
        <f t="shared" si="47"/>
        <v>582.70000000000005</v>
      </c>
      <c r="T74" s="49">
        <f t="shared" si="47"/>
        <v>617.5</v>
      </c>
      <c r="U74" s="49">
        <f t="shared" si="47"/>
        <v>653.1</v>
      </c>
      <c r="V74" s="49">
        <f t="shared" si="47"/>
        <v>659.09999999999991</v>
      </c>
      <c r="W74" s="62">
        <f>W57+W71+1+W65</f>
        <v>2512.3999999999996</v>
      </c>
      <c r="X74" s="49">
        <f>X57+X71+1</f>
        <v>676.3</v>
      </c>
      <c r="Y74" s="49">
        <f t="shared" ref="Y74:AJ74" si="48">Y57+Y71+Y65</f>
        <v>694.6</v>
      </c>
      <c r="Z74" s="49">
        <f t="shared" si="48"/>
        <v>717.5</v>
      </c>
      <c r="AA74" s="49">
        <f t="shared" si="48"/>
        <v>744.6</v>
      </c>
      <c r="AB74" s="62">
        <f t="shared" si="48"/>
        <v>2832.8</v>
      </c>
      <c r="AC74" s="49">
        <f t="shared" si="48"/>
        <v>739.3</v>
      </c>
      <c r="AD74" s="81">
        <f t="shared" ca="1" si="48"/>
        <v>761.39544235691528</v>
      </c>
      <c r="AE74" s="81">
        <f t="shared" ca="1" si="48"/>
        <v>796.55497131629477</v>
      </c>
      <c r="AF74" s="81">
        <f t="shared" ca="1" si="48"/>
        <v>811.74007904123653</v>
      </c>
      <c r="AG74" s="83">
        <f t="shared" ca="1" si="48"/>
        <v>3108.9904927144466</v>
      </c>
      <c r="AH74" s="83">
        <f t="shared" ca="1" si="48"/>
        <v>3546.0793326986004</v>
      </c>
      <c r="AI74" s="83">
        <f t="shared" ca="1" si="48"/>
        <v>2813.5225808325176</v>
      </c>
      <c r="AJ74" s="83">
        <f t="shared" ca="1" si="48"/>
        <v>3079.5214170841759</v>
      </c>
      <c r="AK74" s="50"/>
      <c r="AL74" s="50"/>
    </row>
    <row r="75" spans="1:38" s="52" customFormat="1" ht="15" customHeight="1" thickBot="1">
      <c r="A75" s="51" t="s">
        <v>52</v>
      </c>
      <c r="B75" s="63">
        <f>B74/B6</f>
        <v>0.26735878282327069</v>
      </c>
      <c r="C75" s="63">
        <f>C74/C6</f>
        <v>0.28913452521532207</v>
      </c>
      <c r="D75" s="63">
        <f>D74/D6</f>
        <v>0.30400479173299122</v>
      </c>
      <c r="E75" s="63">
        <f>E74/E6</f>
        <v>0.31850532159321676</v>
      </c>
      <c r="F75" s="63">
        <f>F74/F6</f>
        <v>0.33802438992801942</v>
      </c>
      <c r="G75" s="63">
        <f>G74/G6</f>
        <v>0.34641573394897568</v>
      </c>
      <c r="H75" s="63">
        <f>H74/H6</f>
        <v>0.34636915556256404</v>
      </c>
      <c r="I75" s="70">
        <f>I74/I6</f>
        <v>0.34415264229820985</v>
      </c>
      <c r="J75" s="70">
        <f>J74/J6</f>
        <v>0.34764963840590862</v>
      </c>
      <c r="K75" s="70">
        <f>K74/K6</f>
        <v>0.36315756075893141</v>
      </c>
      <c r="L75" s="63">
        <f>L74/L6</f>
        <v>0.39299920445505176</v>
      </c>
      <c r="M75" s="63">
        <f>M74/M6</f>
        <v>0.38805908395051508</v>
      </c>
      <c r="N75" s="53">
        <f>N74/N6</f>
        <v>0.39599937490232845</v>
      </c>
      <c r="O75" s="53">
        <f>O74/O6</f>
        <v>0.39334757400061032</v>
      </c>
      <c r="P75" s="53">
        <f>P74/P6</f>
        <v>0.41087165815004079</v>
      </c>
      <c r="Q75" s="53">
        <f>Q74/Q6</f>
        <v>0.41386539939897965</v>
      </c>
      <c r="R75" s="63">
        <f>R74/R6</f>
        <v>0.40384973379500355</v>
      </c>
      <c r="S75" s="53">
        <f>S74/S6</f>
        <v>0.39647547118459553</v>
      </c>
      <c r="T75" s="53">
        <f>T74/T6</f>
        <v>0.40327847439916403</v>
      </c>
      <c r="U75" s="53">
        <f>U74/U6</f>
        <v>0.41774337981322757</v>
      </c>
      <c r="V75" s="66">
        <f>V74/V6</f>
        <v>0.40849085838239846</v>
      </c>
      <c r="W75" s="63">
        <f>W74/W6</f>
        <v>0.40668199035255259</v>
      </c>
      <c r="X75" s="53">
        <f>X74/X6</f>
        <v>0.40239186053430115</v>
      </c>
      <c r="Y75" s="53">
        <f>Y74/Y6</f>
        <v>0.40458993476234856</v>
      </c>
      <c r="Z75" s="53">
        <f>Z74/Z6</f>
        <v>0.40660772979712118</v>
      </c>
      <c r="AA75" s="53">
        <f>AA74/AA6</f>
        <v>0.3966757231900272</v>
      </c>
      <c r="AB75" s="63">
        <f>AB74/AB6</f>
        <v>0.4024320945561996</v>
      </c>
      <c r="AC75" s="53">
        <f>AC74/AC6</f>
        <v>0.39265986828128319</v>
      </c>
      <c r="AD75" s="82">
        <f ca="1">AD74/AD6</f>
        <v>0.39192439548718816</v>
      </c>
      <c r="AE75" s="82">
        <f ca="1">AE74/AE6</f>
        <v>0.39632826399019089</v>
      </c>
      <c r="AF75" s="82">
        <f ca="1">AF74/AF6</f>
        <v>0.39834817044005827</v>
      </c>
      <c r="AG75" s="84">
        <f ca="1">AG74/AG6</f>
        <v>0.39488713118530333</v>
      </c>
      <c r="AH75" s="84">
        <f ca="1">AH74/AH6</f>
        <v>0.39527101597585501</v>
      </c>
      <c r="AI75" s="84">
        <f ca="1">AI74/AI6</f>
        <v>0.29268148053269216</v>
      </c>
      <c r="AJ75" s="84">
        <f ca="1">AJ74/AJ6</f>
        <v>0.29894789573029251</v>
      </c>
      <c r="AK75" s="54"/>
      <c r="AL75" s="54"/>
    </row>
    <row r="76" spans="1:38" ht="15" customHeight="1">
      <c r="A76" s="2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10"/>
      <c r="O76" s="10"/>
      <c r="P76" s="10"/>
      <c r="Q76" s="10"/>
      <c r="R76" s="2"/>
      <c r="S76" s="10"/>
      <c r="T76" s="10"/>
      <c r="U76" s="10"/>
      <c r="V76" s="10"/>
      <c r="W76" s="2"/>
      <c r="X76" s="10"/>
      <c r="Y76" s="10"/>
      <c r="Z76" s="10"/>
      <c r="AA76" s="10"/>
      <c r="AB76" s="2"/>
    </row>
    <row r="77" spans="1:38" ht="15" customHeight="1">
      <c r="A77" s="2" t="s">
        <v>17</v>
      </c>
      <c r="B77" s="3">
        <v>-66.533000000000001</v>
      </c>
      <c r="C77" s="3">
        <v>-63.648000000000003</v>
      </c>
      <c r="D77" s="3">
        <v>-67.525000000000006</v>
      </c>
      <c r="E77" s="3">
        <v>-88.039000000000001</v>
      </c>
      <c r="F77" s="3">
        <v>-78.637</v>
      </c>
      <c r="G77" s="3">
        <v>-84.224999999999994</v>
      </c>
      <c r="H77" s="3">
        <v>-111.6</v>
      </c>
      <c r="I77" s="3">
        <v>-180.6</v>
      </c>
      <c r="J77" s="3">
        <v>-182.1</v>
      </c>
      <c r="K77" s="3">
        <v>-186.2</v>
      </c>
      <c r="L77" s="3">
        <v>-218.5</v>
      </c>
      <c r="M77" s="3">
        <v>-233.9</v>
      </c>
      <c r="N77" s="11">
        <v>-52.6</v>
      </c>
      <c r="O77" s="11">
        <v>-44.7</v>
      </c>
      <c r="P77" s="11">
        <v>-41.3</v>
      </c>
      <c r="Q77" s="11">
        <v>-53.8</v>
      </c>
      <c r="R77" s="3">
        <v>-192.4</v>
      </c>
      <c r="S77" s="11">
        <v>-37.4</v>
      </c>
      <c r="T77" s="11">
        <v>-34.799999999999997</v>
      </c>
      <c r="U77" s="11">
        <v>-42.4</v>
      </c>
      <c r="V77" s="11">
        <v>-50.1</v>
      </c>
      <c r="W77" s="3">
        <v>-164.7</v>
      </c>
      <c r="X77" s="11">
        <v>-53.2</v>
      </c>
      <c r="Y77" s="11">
        <v>-67.5</v>
      </c>
      <c r="Z77" s="11">
        <v>-67.7</v>
      </c>
      <c r="AA77" s="11">
        <v>-70.8</v>
      </c>
      <c r="AB77" s="3">
        <v>-259.2</v>
      </c>
      <c r="AC77" s="23">
        <v>-62.9</v>
      </c>
      <c r="AD77" s="22">
        <v>-77</v>
      </c>
      <c r="AE77" s="22">
        <v>-72</v>
      </c>
      <c r="AF77" s="22">
        <v>-66</v>
      </c>
      <c r="AG77" s="75">
        <f>SUM(AC77:AF77)</f>
        <v>-277.89999999999998</v>
      </c>
      <c r="AH77" s="126">
        <f>AH78*-AH152</f>
        <v>-301.11759999999998</v>
      </c>
      <c r="AI77" s="64"/>
    </row>
    <row r="78" spans="1:38" ht="15" customHeight="1">
      <c r="A78" s="2" t="s">
        <v>296</v>
      </c>
      <c r="B78" s="32">
        <f t="shared" ref="B78:AB78" si="49">-B77/B152</f>
        <v>4.9612801956683029E-2</v>
      </c>
      <c r="C78" s="32">
        <f t="shared" si="49"/>
        <v>5.8660886106748654E-2</v>
      </c>
      <c r="D78" s="32">
        <f t="shared" si="49"/>
        <v>3.339313849510564E-2</v>
      </c>
      <c r="E78" s="32">
        <f t="shared" si="49"/>
        <v>3.5717763176044651E-2</v>
      </c>
      <c r="F78" s="32">
        <f t="shared" si="49"/>
        <v>3.5721781033118405E-2</v>
      </c>
      <c r="G78" s="32">
        <f t="shared" si="49"/>
        <v>2.5747258975392071E-2</v>
      </c>
      <c r="H78" s="32">
        <f t="shared" si="49"/>
        <v>1.7972357354881265E-2</v>
      </c>
      <c r="I78" s="32">
        <f t="shared" si="49"/>
        <v>3.5030549898167007E-2</v>
      </c>
      <c r="J78" s="32">
        <f t="shared" si="49"/>
        <v>3.6849667118602908E-2</v>
      </c>
      <c r="K78" s="32">
        <f t="shared" si="49"/>
        <v>3.5296570811138697E-2</v>
      </c>
      <c r="L78" s="32">
        <f t="shared" si="49"/>
        <v>2.285373608903021E-2</v>
      </c>
      <c r="M78" s="32">
        <f t="shared" si="49"/>
        <v>2.9526117801509759E-2</v>
      </c>
      <c r="N78" s="34">
        <f t="shared" si="49"/>
        <v>7.0563299035456047E-3</v>
      </c>
      <c r="O78" s="34">
        <f t="shared" si="49"/>
        <v>5.9943677081936439E-3</v>
      </c>
      <c r="P78" s="34">
        <f t="shared" si="49"/>
        <v>6.201666791801186E-3</v>
      </c>
      <c r="Q78" s="34">
        <f t="shared" si="49"/>
        <v>8.0760166323911309E-3</v>
      </c>
      <c r="R78" s="32">
        <f t="shared" si="49"/>
        <v>2.8881516729963825E-2</v>
      </c>
      <c r="S78" s="34">
        <f>-S77/S152*4</f>
        <v>2.2449316466333528E-2</v>
      </c>
      <c r="T78" s="34">
        <f t="shared" ref="T78:V78" si="50">-T77/T152*4</f>
        <v>2.0881774950870822E-2</v>
      </c>
      <c r="U78" s="34">
        <f t="shared" si="50"/>
        <v>2.4657255426486193E-2</v>
      </c>
      <c r="V78" s="34">
        <f t="shared" si="50"/>
        <v>3.165826764190139E-2</v>
      </c>
      <c r="W78" s="32">
        <f t="shared" si="49"/>
        <v>2.6018546310484822E-2</v>
      </c>
      <c r="X78" s="34">
        <f>-X77/X152*4</f>
        <v>2.755762755762756E-2</v>
      </c>
      <c r="Y78" s="34">
        <f t="shared" ref="Y78:AA78" si="51">-Y77/Y152*4</f>
        <v>3.636902436724633E-2</v>
      </c>
      <c r="Z78" s="34">
        <f t="shared" si="51"/>
        <v>3.2328152233603136E-2</v>
      </c>
      <c r="AA78" s="34">
        <f t="shared" si="51"/>
        <v>3.715072805981897E-2</v>
      </c>
      <c r="AB78" s="32">
        <f t="shared" si="49"/>
        <v>3.4002361275088544E-2</v>
      </c>
      <c r="AC78" s="35">
        <f t="shared" ref="AC78:AE78" si="52">-AC77/AC152*4</f>
        <v>3.3742824955742719E-2</v>
      </c>
      <c r="AD78" s="36">
        <f t="shared" si="52"/>
        <v>3.4388816935375821E-2</v>
      </c>
      <c r="AE78" s="36">
        <f t="shared" si="52"/>
        <v>3.4057045551298425E-2</v>
      </c>
      <c r="AF78" s="36">
        <f>-AF77/AF152*4</f>
        <v>3.4480957107779112E-2</v>
      </c>
      <c r="AG78" s="37">
        <f>-AG77/AG152</f>
        <v>3.6296431743378085E-2</v>
      </c>
      <c r="AH78" s="146">
        <v>3.4000000000000002E-2</v>
      </c>
      <c r="AI78" s="146">
        <v>3.4000000000000002E-2</v>
      </c>
      <c r="AJ78" s="146">
        <v>3.4000000000000002E-2</v>
      </c>
    </row>
    <row r="79" spans="1:38" ht="15" customHeight="1">
      <c r="A79" s="2" t="s">
        <v>21</v>
      </c>
      <c r="B79" s="3">
        <v>448.39400000000001</v>
      </c>
      <c r="C79" s="3">
        <v>604.98699999999997</v>
      </c>
      <c r="D79" s="3">
        <v>686.68100000000004</v>
      </c>
      <c r="E79" s="3">
        <v>754.13</v>
      </c>
      <c r="F79" s="3">
        <v>921.45600000000002</v>
      </c>
      <c r="G79" s="3">
        <v>1002.345</v>
      </c>
      <c r="H79" s="3">
        <v>940.6</v>
      </c>
      <c r="I79" s="3">
        <v>1034.7</v>
      </c>
      <c r="J79" s="3">
        <v>1198.4000000000001</v>
      </c>
      <c r="K79" s="3">
        <v>2057.4</v>
      </c>
      <c r="L79" s="3">
        <v>861.3</v>
      </c>
      <c r="M79" s="3">
        <v>1031.9000000000001</v>
      </c>
      <c r="N79" s="11">
        <v>301.2</v>
      </c>
      <c r="O79" s="11">
        <v>316.89999999999998</v>
      </c>
      <c r="P79" s="11">
        <v>355.5</v>
      </c>
      <c r="Q79" s="11">
        <v>308.39999999999998</v>
      </c>
      <c r="R79" s="3">
        <v>1282</v>
      </c>
      <c r="S79" s="11">
        <v>360.1</v>
      </c>
      <c r="T79" s="11">
        <v>463.7</v>
      </c>
      <c r="U79" s="11">
        <v>442.6</v>
      </c>
      <c r="V79" s="11">
        <v>476.7</v>
      </c>
      <c r="W79" s="3">
        <v>1743.1</v>
      </c>
      <c r="X79" s="11">
        <v>483.9</v>
      </c>
      <c r="Y79" s="11">
        <v>425.3</v>
      </c>
      <c r="Z79" s="11">
        <v>467.2</v>
      </c>
      <c r="AA79" s="11">
        <v>590.79999999999995</v>
      </c>
      <c r="AB79" s="3">
        <v>1967.2</v>
      </c>
      <c r="AC79" s="23">
        <v>418</v>
      </c>
      <c r="AI79" s="64"/>
    </row>
    <row r="80" spans="1:38" ht="15" customHeight="1">
      <c r="A80" s="2" t="s">
        <v>59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1"/>
      <c r="O80" s="11">
        <f t="shared" ref="O80:R80" si="53">O79+O69-O67+O64</f>
        <v>459.9</v>
      </c>
      <c r="P80" s="11">
        <f t="shared" si="53"/>
        <v>501.5</v>
      </c>
      <c r="Q80" s="11">
        <f t="shared" si="53"/>
        <v>526.4</v>
      </c>
      <c r="R80" s="3">
        <f t="shared" si="53"/>
        <v>1927</v>
      </c>
      <c r="S80" s="11">
        <f t="shared" ref="S80:AB80" si="54">S79+S69-S67+S64</f>
        <v>531.30000000000007</v>
      </c>
      <c r="T80" s="11">
        <f t="shared" si="54"/>
        <v>567.70000000000005</v>
      </c>
      <c r="U80" s="11">
        <f t="shared" si="54"/>
        <v>596.70000000000005</v>
      </c>
      <c r="V80" s="11">
        <f t="shared" si="54"/>
        <v>594</v>
      </c>
      <c r="W80" s="3">
        <f t="shared" si="54"/>
        <v>2289.6999999999998</v>
      </c>
      <c r="X80" s="11">
        <f t="shared" si="54"/>
        <v>606.9</v>
      </c>
      <c r="Y80" s="11">
        <f t="shared" si="54"/>
        <v>611.09999999999991</v>
      </c>
      <c r="Z80" s="11">
        <f t="shared" si="54"/>
        <v>632.80000000000007</v>
      </c>
      <c r="AA80" s="11">
        <f t="shared" si="54"/>
        <v>654.79999999999995</v>
      </c>
      <c r="AB80" s="3">
        <f t="shared" si="54"/>
        <v>2505.6</v>
      </c>
      <c r="AC80" s="23">
        <f>AC79+AC69-AC67</f>
        <v>656.4</v>
      </c>
      <c r="AD80" s="78">
        <f ca="1">AD57+AD65+AD69+AD77</f>
        <v>667.39544235691528</v>
      </c>
      <c r="AE80" s="78">
        <f ca="1">AE57+AE65+AE69+AE77</f>
        <v>704.55497131629477</v>
      </c>
      <c r="AF80" s="78">
        <f ca="1">AF57+AF65+AF69+AF77</f>
        <v>727.74007904123653</v>
      </c>
      <c r="AG80" s="75">
        <f ca="1">SUM(AC80:AF80)</f>
        <v>2756.0904927144466</v>
      </c>
      <c r="AH80" s="152">
        <f ca="1">AH57+AH65+AH69+AH77</f>
        <v>3156.9617326986004</v>
      </c>
    </row>
    <row r="81" spans="1:38" ht="15" customHeight="1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1"/>
      <c r="O81" s="11"/>
      <c r="P81" s="11"/>
      <c r="Q81" s="11"/>
      <c r="R81" s="3"/>
      <c r="S81" s="11"/>
      <c r="T81" s="11"/>
      <c r="U81" s="11"/>
      <c r="V81" s="11"/>
      <c r="W81" s="3"/>
      <c r="X81" s="11"/>
      <c r="Y81" s="11"/>
      <c r="Z81" s="11"/>
      <c r="AA81" s="11"/>
      <c r="AB81" s="3"/>
      <c r="AC81" s="23"/>
      <c r="AH81" s="64"/>
      <c r="AJ81" s="64"/>
    </row>
    <row r="82" spans="1:38" ht="15" customHeight="1">
      <c r="A82" s="2" t="s">
        <v>22</v>
      </c>
      <c r="B82" s="3">
        <v>-125.81399999999999</v>
      </c>
      <c r="C82" s="3">
        <v>-177.74</v>
      </c>
      <c r="D82" s="3">
        <v>-203.321</v>
      </c>
      <c r="E82" s="3">
        <v>-215.83699999999999</v>
      </c>
      <c r="F82" s="3">
        <v>-275.423</v>
      </c>
      <c r="G82" s="3">
        <v>-306.27800000000002</v>
      </c>
      <c r="H82" s="3">
        <v>-282</v>
      </c>
      <c r="I82" s="3">
        <v>-62.9</v>
      </c>
      <c r="J82" s="3">
        <v>-254</v>
      </c>
      <c r="K82" s="3">
        <v>-417.4</v>
      </c>
      <c r="L82" s="3">
        <v>-187.5</v>
      </c>
      <c r="M82" s="3">
        <v>-226.6</v>
      </c>
      <c r="N82" s="11">
        <v>-64.8</v>
      </c>
      <c r="O82" s="11">
        <v>-91.9</v>
      </c>
      <c r="P82" s="11">
        <v>-78.599999999999994</v>
      </c>
      <c r="Q82" s="11">
        <v>-61.1</v>
      </c>
      <c r="R82" s="3">
        <v>-296.39999999999998</v>
      </c>
      <c r="S82" s="11">
        <v>-75.8</v>
      </c>
      <c r="T82" s="11">
        <v>-102.7</v>
      </c>
      <c r="U82" s="11">
        <v>-97</v>
      </c>
      <c r="V82" s="11">
        <v>-99.2</v>
      </c>
      <c r="W82" s="3">
        <v>-374.7</v>
      </c>
      <c r="X82" s="11">
        <v>-101.9</v>
      </c>
      <c r="Y82" s="11">
        <v>-88.2</v>
      </c>
      <c r="Z82" s="11">
        <v>-99.3</v>
      </c>
      <c r="AA82" s="11">
        <v>-128.5</v>
      </c>
      <c r="AB82" s="3">
        <v>-417.9</v>
      </c>
      <c r="AC82" s="23">
        <v>-86.9</v>
      </c>
      <c r="AH82" s="64"/>
      <c r="AJ82" s="64"/>
    </row>
    <row r="83" spans="1:38" ht="15" customHeight="1">
      <c r="A83" s="2" t="s">
        <v>56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1"/>
      <c r="O83" s="11"/>
      <c r="P83" s="11">
        <v>-30</v>
      </c>
      <c r="Q83" s="11">
        <v>-47</v>
      </c>
      <c r="R83" s="3">
        <v>-105</v>
      </c>
      <c r="S83" s="11">
        <v>-38</v>
      </c>
      <c r="T83" s="11">
        <v>-23</v>
      </c>
      <c r="U83" s="11">
        <v>-34</v>
      </c>
      <c r="V83" s="11">
        <v>-24</v>
      </c>
      <c r="W83" s="3">
        <v>-119.6</v>
      </c>
      <c r="X83" s="11">
        <v>-28</v>
      </c>
      <c r="Y83" s="11">
        <v>-39</v>
      </c>
      <c r="Z83" s="11">
        <v>-35</v>
      </c>
      <c r="AA83" s="11">
        <v>-6</v>
      </c>
      <c r="AB83" s="3">
        <v>-110.4</v>
      </c>
      <c r="AC83" s="23">
        <v>-52</v>
      </c>
    </row>
    <row r="84" spans="1:38" ht="15" customHeight="1">
      <c r="A84" s="2" t="s">
        <v>57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1"/>
      <c r="O84" s="11"/>
      <c r="P84" s="11">
        <f t="shared" ref="P84:V84" si="55">P82+P83</f>
        <v>-108.6</v>
      </c>
      <c r="Q84" s="11">
        <f t="shared" si="55"/>
        <v>-108.1</v>
      </c>
      <c r="R84" s="3">
        <f t="shared" si="55"/>
        <v>-401.4</v>
      </c>
      <c r="S84" s="11">
        <f t="shared" si="55"/>
        <v>-113.8</v>
      </c>
      <c r="T84" s="11">
        <f t="shared" si="55"/>
        <v>-125.7</v>
      </c>
      <c r="U84" s="11">
        <f t="shared" si="55"/>
        <v>-131</v>
      </c>
      <c r="V84" s="11">
        <f t="shared" si="55"/>
        <v>-123.2</v>
      </c>
      <c r="W84" s="3">
        <v>-494.29999999999995</v>
      </c>
      <c r="X84" s="11">
        <f>X82+X83</f>
        <v>-129.9</v>
      </c>
      <c r="Y84" s="11">
        <f>Y82+Y83</f>
        <v>-127.2</v>
      </c>
      <c r="Z84" s="11">
        <f>Z82+Z83</f>
        <v>-134.30000000000001</v>
      </c>
      <c r="AA84" s="11">
        <f>AA82+AA83</f>
        <v>-134.5</v>
      </c>
      <c r="AB84" s="3">
        <v>-528.29999999999995</v>
      </c>
      <c r="AC84" s="23">
        <f>AC82+AC83</f>
        <v>-138.9</v>
      </c>
      <c r="AD84" s="78">
        <f ca="1">-AD85*AD80</f>
        <v>-141.48783377966603</v>
      </c>
      <c r="AE84" s="78">
        <f t="shared" ref="AE84:AF84" ca="1" si="56">-AE85*AE80</f>
        <v>-149.36565391905449</v>
      </c>
      <c r="AF84" s="78">
        <f t="shared" ca="1" si="56"/>
        <v>-154.28089675674215</v>
      </c>
      <c r="AG84" s="75">
        <f ca="1">SUM(AC84:AF84)</f>
        <v>-584.03438445546271</v>
      </c>
      <c r="AH84" s="126">
        <f ca="1">AH80*-AH85</f>
        <v>-669.27588733210325</v>
      </c>
    </row>
    <row r="85" spans="1:38" s="38" customFormat="1" ht="15" customHeight="1">
      <c r="A85" s="39" t="s">
        <v>58</v>
      </c>
      <c r="B85" s="32">
        <f>-B82/B79</f>
        <v>0.28058805425585531</v>
      </c>
      <c r="C85" s="32">
        <f t="shared" ref="C85:O85" si="57">-C82/C79</f>
        <v>0.29379143684079168</v>
      </c>
      <c r="D85" s="32">
        <f t="shared" si="57"/>
        <v>0.29609236312057563</v>
      </c>
      <c r="E85" s="32">
        <f t="shared" si="57"/>
        <v>0.28620662220041637</v>
      </c>
      <c r="F85" s="32">
        <f t="shared" si="57"/>
        <v>0.29889978468857981</v>
      </c>
      <c r="G85" s="32">
        <f t="shared" si="57"/>
        <v>0.30556145838009868</v>
      </c>
      <c r="H85" s="32">
        <f t="shared" si="57"/>
        <v>0.29980863278758241</v>
      </c>
      <c r="I85" s="32">
        <f t="shared" si="57"/>
        <v>6.0790567314197345E-2</v>
      </c>
      <c r="J85" s="32">
        <f t="shared" si="57"/>
        <v>0.21194926568758343</v>
      </c>
      <c r="K85" s="32">
        <f t="shared" si="57"/>
        <v>0.20287741810051518</v>
      </c>
      <c r="L85" s="32">
        <f t="shared" si="57"/>
        <v>0.21769418321142461</v>
      </c>
      <c r="M85" s="32">
        <f t="shared" si="57"/>
        <v>0.21959492198856476</v>
      </c>
      <c r="N85" s="34">
        <f t="shared" si="57"/>
        <v>0.2151394422310757</v>
      </c>
      <c r="O85" s="34">
        <f t="shared" si="57"/>
        <v>0.28999684443041973</v>
      </c>
      <c r="P85" s="34">
        <f t="shared" ref="P85:V85" si="58">-P84/P80</f>
        <v>0.21655034895314057</v>
      </c>
      <c r="Q85" s="34">
        <f t="shared" si="58"/>
        <v>0.20535714285714285</v>
      </c>
      <c r="R85" s="32">
        <f t="shared" si="58"/>
        <v>0.20830306175402177</v>
      </c>
      <c r="S85" s="34">
        <f t="shared" si="58"/>
        <v>0.21419160549595329</v>
      </c>
      <c r="T85" s="34">
        <f t="shared" si="58"/>
        <v>0.22141976395983792</v>
      </c>
      <c r="U85" s="34">
        <f t="shared" si="58"/>
        <v>0.21954080777610188</v>
      </c>
      <c r="V85" s="34">
        <f t="shared" si="58"/>
        <v>0.2074074074074074</v>
      </c>
      <c r="W85" s="32">
        <v>0.21587980958204131</v>
      </c>
      <c r="X85" s="34">
        <f>-X84/X80</f>
        <v>0.21403855659911025</v>
      </c>
      <c r="Y85" s="34">
        <f>-Y84/Y80</f>
        <v>0.20814923907707417</v>
      </c>
      <c r="Z85" s="34">
        <f>-Z84/Z80</f>
        <v>0.21223135271807839</v>
      </c>
      <c r="AA85" s="34">
        <f>-AA84/AA80</f>
        <v>0.2054062309102016</v>
      </c>
      <c r="AB85" s="32">
        <v>0.21084770114942528</v>
      </c>
      <c r="AC85" s="35">
        <f>-AC84/AC80</f>
        <v>0.21160877513711154</v>
      </c>
      <c r="AD85" s="36">
        <v>0.21199999999999999</v>
      </c>
      <c r="AE85" s="36">
        <v>0.21199999999999999</v>
      </c>
      <c r="AF85" s="36">
        <v>0.21199999999999999</v>
      </c>
      <c r="AG85" s="37">
        <f ca="1">-AG84/AG80</f>
        <v>0.21190682453980419</v>
      </c>
      <c r="AH85" s="37">
        <v>0.21199999999999999</v>
      </c>
      <c r="AI85" s="37">
        <v>0.21199999999999999</v>
      </c>
      <c r="AJ85" s="37">
        <v>0.21199999999999999</v>
      </c>
      <c r="AK85" s="37"/>
      <c r="AL85" s="37"/>
    </row>
    <row r="86" spans="1:38" ht="15" customHeight="1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1"/>
      <c r="O86" s="11"/>
      <c r="P86" s="11"/>
      <c r="Q86" s="11"/>
      <c r="R86" s="3"/>
      <c r="S86" s="11"/>
      <c r="T86" s="11"/>
      <c r="U86" s="11"/>
      <c r="V86" s="11"/>
      <c r="W86" s="3"/>
      <c r="X86" s="11"/>
      <c r="Y86" s="11"/>
      <c r="Z86" s="11"/>
      <c r="AA86" s="11"/>
      <c r="AB86" s="3"/>
      <c r="AC86" s="35"/>
    </row>
    <row r="87" spans="1:38" ht="15" customHeight="1">
      <c r="A87" s="2" t="s">
        <v>23</v>
      </c>
      <c r="B87" s="4">
        <v>322.58</v>
      </c>
      <c r="C87" s="4">
        <v>427.24700000000001</v>
      </c>
      <c r="D87" s="4">
        <v>483.36</v>
      </c>
      <c r="E87" s="4">
        <v>538.29300000000001</v>
      </c>
      <c r="F87" s="4">
        <v>646.03300000000002</v>
      </c>
      <c r="G87" s="4">
        <v>696.06700000000001</v>
      </c>
      <c r="H87" s="4">
        <v>658.6</v>
      </c>
      <c r="I87" s="4">
        <v>971.8</v>
      </c>
      <c r="J87" s="4">
        <v>944.4</v>
      </c>
      <c r="K87" s="3">
        <v>1640</v>
      </c>
      <c r="L87" s="3">
        <v>673.8</v>
      </c>
      <c r="M87" s="3">
        <v>805.3</v>
      </c>
      <c r="N87" s="11">
        <v>236.4</v>
      </c>
      <c r="O87" s="11">
        <v>225</v>
      </c>
      <c r="P87" s="11">
        <v>276.89999999999998</v>
      </c>
      <c r="Q87" s="11">
        <v>247.3</v>
      </c>
      <c r="R87" s="3">
        <v>985.6</v>
      </c>
      <c r="S87" s="11">
        <v>284.3</v>
      </c>
      <c r="T87" s="11">
        <v>361</v>
      </c>
      <c r="U87" s="11">
        <v>345.6</v>
      </c>
      <c r="V87" s="11">
        <v>377.5</v>
      </c>
      <c r="W87" s="3">
        <v>1368.4</v>
      </c>
      <c r="X87" s="11">
        <v>382</v>
      </c>
      <c r="Y87" s="11">
        <v>337.1</v>
      </c>
      <c r="Z87" s="11">
        <v>367.9</v>
      </c>
      <c r="AA87" s="11">
        <v>462.3</v>
      </c>
      <c r="AB87" s="3">
        <v>1549.3</v>
      </c>
      <c r="AC87" s="23">
        <v>331.1</v>
      </c>
    </row>
    <row r="88" spans="1:38" ht="15" customHeight="1">
      <c r="A88" s="2" t="s">
        <v>60</v>
      </c>
      <c r="B88" s="4"/>
      <c r="C88" s="4"/>
      <c r="D88" s="4"/>
      <c r="E88" s="4"/>
      <c r="F88" s="4"/>
      <c r="G88" s="4"/>
      <c r="H88" s="4"/>
      <c r="I88" s="4"/>
      <c r="J88" s="4"/>
      <c r="K88" s="3"/>
      <c r="L88" s="3"/>
      <c r="M88" s="3"/>
      <c r="N88" s="11"/>
      <c r="O88" s="11"/>
      <c r="P88" s="11">
        <f t="shared" ref="P88:AC88" si="59">P80+P84</f>
        <v>392.9</v>
      </c>
      <c r="Q88" s="11">
        <f t="shared" si="59"/>
        <v>418.29999999999995</v>
      </c>
      <c r="R88" s="3">
        <f t="shared" si="59"/>
        <v>1525.6</v>
      </c>
      <c r="S88" s="11">
        <f t="shared" si="59"/>
        <v>417.50000000000006</v>
      </c>
      <c r="T88" s="11">
        <f t="shared" si="59"/>
        <v>442.00000000000006</v>
      </c>
      <c r="U88" s="11">
        <f t="shared" si="59"/>
        <v>465.70000000000005</v>
      </c>
      <c r="V88" s="11">
        <f t="shared" si="59"/>
        <v>470.8</v>
      </c>
      <c r="W88" s="3">
        <f t="shared" si="59"/>
        <v>1795.3999999999999</v>
      </c>
      <c r="X88" s="11">
        <f t="shared" si="59"/>
        <v>477</v>
      </c>
      <c r="Y88" s="11">
        <f t="shared" si="59"/>
        <v>483.89999999999992</v>
      </c>
      <c r="Z88" s="11">
        <f t="shared" si="59"/>
        <v>498.50000000000006</v>
      </c>
      <c r="AA88" s="11">
        <f t="shared" si="59"/>
        <v>520.29999999999995</v>
      </c>
      <c r="AB88" s="3">
        <f t="shared" si="59"/>
        <v>1977.3</v>
      </c>
      <c r="AC88" s="23">
        <f t="shared" si="59"/>
        <v>517.5</v>
      </c>
      <c r="AD88" s="78">
        <f ca="1">AD80+AD84</f>
        <v>525.90760857724922</v>
      </c>
      <c r="AE88" s="78">
        <f t="shared" ref="AE88:AF88" ca="1" si="60">AE80+AE84</f>
        <v>555.1893173972403</v>
      </c>
      <c r="AF88" s="78">
        <f t="shared" ca="1" si="60"/>
        <v>573.45918228449432</v>
      </c>
      <c r="AG88" s="75">
        <f ca="1">SUM(AC88:AF88)</f>
        <v>2172.0561082589838</v>
      </c>
      <c r="AH88" s="152">
        <f ca="1">AH80+AH84</f>
        <v>2487.6858453664972</v>
      </c>
    </row>
    <row r="89" spans="1:38" ht="15" customHeight="1" thickBot="1">
      <c r="A89" s="2"/>
      <c r="B89" s="4"/>
      <c r="C89" s="4"/>
      <c r="D89" s="4"/>
      <c r="E89" s="4"/>
      <c r="F89" s="4"/>
      <c r="G89" s="4"/>
      <c r="H89" s="4"/>
      <c r="I89" s="4"/>
      <c r="J89" s="4"/>
      <c r="K89" s="3"/>
      <c r="L89" s="3"/>
      <c r="M89" s="3"/>
      <c r="N89" s="11"/>
      <c r="O89" s="11"/>
      <c r="P89" s="11"/>
      <c r="Q89" s="11"/>
      <c r="R89" s="3"/>
      <c r="S89" s="11"/>
      <c r="T89" s="11"/>
      <c r="U89" s="11"/>
      <c r="V89" s="11"/>
      <c r="W89" s="3"/>
      <c r="X89" s="11"/>
      <c r="Y89" s="11"/>
      <c r="Z89" s="11"/>
      <c r="AA89" s="11"/>
      <c r="AB89" s="3"/>
      <c r="AC89" s="23"/>
    </row>
    <row r="90" spans="1:38" s="31" customFormat="1" ht="15" customHeight="1" thickBot="1">
      <c r="A90" s="25" t="s">
        <v>55</v>
      </c>
      <c r="B90" s="55"/>
      <c r="C90" s="55"/>
      <c r="D90" s="55"/>
      <c r="E90" s="55"/>
      <c r="F90" s="55"/>
      <c r="G90" s="55"/>
      <c r="H90" s="55"/>
      <c r="I90" s="55"/>
      <c r="J90" s="55"/>
      <c r="K90" s="26"/>
      <c r="L90" s="26"/>
      <c r="M90" s="26"/>
      <c r="N90" s="27"/>
      <c r="O90" s="60"/>
      <c r="P90" s="60">
        <f t="shared" ref="P90:AC90" si="61">P88/P95</f>
        <v>3.6788389513108615</v>
      </c>
      <c r="Q90" s="60">
        <f t="shared" si="61"/>
        <v>3.9166666666666665</v>
      </c>
      <c r="R90" s="65">
        <f t="shared" si="61"/>
        <v>14.284644194756554</v>
      </c>
      <c r="S90" s="60">
        <f t="shared" si="61"/>
        <v>3.9018691588785051</v>
      </c>
      <c r="T90" s="60">
        <f t="shared" si="61"/>
        <v>4.1154562383612667</v>
      </c>
      <c r="U90" s="60">
        <f t="shared" si="61"/>
        <v>4.3280669144981418</v>
      </c>
      <c r="V90" s="60">
        <f t="shared" si="61"/>
        <v>4.3714020427112352</v>
      </c>
      <c r="W90" s="65">
        <f t="shared" si="61"/>
        <v>16.716945996275602</v>
      </c>
      <c r="X90" s="60">
        <f t="shared" si="61"/>
        <v>4.4207599629286376</v>
      </c>
      <c r="Y90" s="60">
        <f t="shared" si="61"/>
        <v>4.4847080630213148</v>
      </c>
      <c r="Z90" s="60">
        <f t="shared" si="61"/>
        <v>4.6114708603145242</v>
      </c>
      <c r="AA90" s="60">
        <f t="shared" si="61"/>
        <v>4.8131359851988895</v>
      </c>
      <c r="AB90" s="65">
        <f t="shared" si="61"/>
        <v>18.308333333333334</v>
      </c>
      <c r="AC90" s="56">
        <f t="shared" si="61"/>
        <v>4.7828096118299444</v>
      </c>
      <c r="AD90" s="79">
        <f ca="1">AD88/AD95</f>
        <v>4.8449581342091026</v>
      </c>
      <c r="AE90" s="79">
        <f t="shared" ref="AE90:AG90" ca="1" si="62">AE88/AE95</f>
        <v>5.1052548483129012</v>
      </c>
      <c r="AF90" s="79">
        <f t="shared" ca="1" si="62"/>
        <v>5.2627929596024989</v>
      </c>
      <c r="AG90" s="80">
        <f t="shared" ca="1" si="62"/>
        <v>19.997717706720454</v>
      </c>
      <c r="AH90" s="80">
        <f ca="1">AH88/AH95</f>
        <v>22.773935069959055</v>
      </c>
      <c r="AI90" s="30"/>
      <c r="AJ90" s="30"/>
      <c r="AK90" s="30"/>
      <c r="AL90" s="30"/>
    </row>
    <row r="91" spans="1:38" ht="15" customHeight="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1"/>
      <c r="O91" s="11"/>
      <c r="P91" s="11"/>
      <c r="Q91" s="11"/>
      <c r="R91" s="3"/>
      <c r="S91" s="11"/>
      <c r="T91" s="11"/>
      <c r="U91" s="11"/>
      <c r="V91" s="11"/>
      <c r="W91" s="32">
        <f>W90/R90-1</f>
        <v>0.17027388070413885</v>
      </c>
      <c r="X91" s="34">
        <f t="shared" ref="X91:AG91" si="63">X90/S90-1</f>
        <v>0.13298518810386639</v>
      </c>
      <c r="Y91" s="34">
        <f t="shared" si="63"/>
        <v>8.9723180924183632E-2</v>
      </c>
      <c r="Z91" s="34">
        <f t="shared" si="63"/>
        <v>6.5480490809196379E-2</v>
      </c>
      <c r="AA91" s="34">
        <f t="shared" si="63"/>
        <v>0.10105086152489462</v>
      </c>
      <c r="AB91" s="32">
        <f t="shared" si="63"/>
        <v>9.5196056589061273E-2</v>
      </c>
      <c r="AC91" s="34">
        <f t="shared" si="63"/>
        <v>8.1897604017717063E-2</v>
      </c>
      <c r="AD91" s="87">
        <f t="shared" ca="1" si="63"/>
        <v>8.0328544495065657E-2</v>
      </c>
      <c r="AE91" s="87">
        <f t="shared" ca="1" si="63"/>
        <v>0.10707733019583654</v>
      </c>
      <c r="AF91" s="87">
        <f t="shared" ca="1" si="63"/>
        <v>9.3422869369652384E-2</v>
      </c>
      <c r="AG91" s="88">
        <f t="shared" ca="1" si="63"/>
        <v>9.2274066821326661E-2</v>
      </c>
      <c r="AH91" s="37">
        <f ca="1">AH90/AG90-1</f>
        <v>0.13882671032532978</v>
      </c>
    </row>
    <row r="92" spans="1:38" ht="15" customHeight="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1"/>
      <c r="O92" s="11"/>
      <c r="P92" s="11"/>
      <c r="Q92" s="11"/>
      <c r="R92" s="3"/>
      <c r="S92" s="11"/>
      <c r="T92" s="11"/>
      <c r="U92" s="11"/>
      <c r="V92" s="11"/>
      <c r="W92" s="32"/>
      <c r="X92" s="34"/>
      <c r="Y92" s="34"/>
      <c r="Z92" s="34"/>
      <c r="AA92" s="34"/>
      <c r="AB92" s="32"/>
      <c r="AC92" s="34"/>
      <c r="AD92" s="87"/>
      <c r="AE92" s="87"/>
      <c r="AF92" s="87"/>
      <c r="AG92" s="88"/>
      <c r="AH92" s="37"/>
    </row>
    <row r="93" spans="1:38" ht="15" customHeight="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1"/>
      <c r="O93" s="11"/>
      <c r="P93" s="11"/>
      <c r="Q93" s="11"/>
      <c r="R93" s="3"/>
      <c r="S93" s="11"/>
      <c r="T93" s="11"/>
      <c r="U93" s="11"/>
      <c r="V93" s="11"/>
      <c r="W93" s="32"/>
      <c r="X93" s="34"/>
      <c r="Y93" s="34"/>
      <c r="Z93" s="34"/>
      <c r="AA93" s="34"/>
      <c r="AB93" s="32"/>
      <c r="AC93" s="34"/>
      <c r="AD93" s="87"/>
      <c r="AE93" s="87"/>
      <c r="AF93" s="87"/>
      <c r="AG93" s="88"/>
      <c r="AH93" s="73">
        <f>((27.7%*(8578.5-296)+AH65+820-219.5)*78.8%)/AH95</f>
        <v>20.896817552599657</v>
      </c>
    </row>
    <row r="94" spans="1:38" ht="12.5">
      <c r="A94" s="2" t="s">
        <v>25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10"/>
      <c r="O94" s="10"/>
      <c r="P94" s="10"/>
      <c r="Q94" s="10"/>
      <c r="R94" s="2"/>
      <c r="S94" s="10"/>
      <c r="T94" s="10"/>
      <c r="U94" s="10"/>
      <c r="V94" s="10"/>
      <c r="W94" s="2"/>
      <c r="X94" s="10"/>
      <c r="Y94" s="10"/>
      <c r="Z94" s="10"/>
      <c r="AA94" s="10"/>
      <c r="AB94" s="2"/>
    </row>
    <row r="95" spans="1:38" ht="12.5" outlineLevel="1">
      <c r="A95" s="5" t="s">
        <v>24</v>
      </c>
      <c r="B95" s="3">
        <v>96.653000000000006</v>
      </c>
      <c r="C95" s="3">
        <v>98.385999999999996</v>
      </c>
      <c r="D95" s="3">
        <v>99.558000000000007</v>
      </c>
      <c r="E95" s="3">
        <v>100.209</v>
      </c>
      <c r="F95" s="3">
        <v>100.884</v>
      </c>
      <c r="G95" s="3">
        <v>101.59699999999999</v>
      </c>
      <c r="H95" s="3">
        <v>102.5</v>
      </c>
      <c r="I95" s="3">
        <v>103.5</v>
      </c>
      <c r="J95" s="3">
        <v>104.4</v>
      </c>
      <c r="K95" s="3">
        <v>105.1</v>
      </c>
      <c r="L95" s="3">
        <v>105.7</v>
      </c>
      <c r="M95" s="3">
        <v>106.5</v>
      </c>
      <c r="N95" s="11">
        <v>106.7</v>
      </c>
      <c r="O95" s="11">
        <v>106.8</v>
      </c>
      <c r="P95" s="11">
        <v>106.8</v>
      </c>
      <c r="Q95" s="11">
        <v>106.8</v>
      </c>
      <c r="R95" s="3">
        <v>106.8</v>
      </c>
      <c r="S95" s="11">
        <v>107</v>
      </c>
      <c r="T95" s="11">
        <v>107.4</v>
      </c>
      <c r="U95" s="11">
        <v>107.6</v>
      </c>
      <c r="V95" s="11">
        <v>107.7</v>
      </c>
      <c r="W95" s="3">
        <v>107.4</v>
      </c>
      <c r="X95" s="11">
        <v>107.9</v>
      </c>
      <c r="Y95" s="11">
        <v>107.9</v>
      </c>
      <c r="Z95" s="11">
        <v>108.1</v>
      </c>
      <c r="AA95" s="11">
        <v>108.1</v>
      </c>
      <c r="AB95" s="3">
        <v>108</v>
      </c>
      <c r="AC95" s="23">
        <v>108.2</v>
      </c>
      <c r="AD95" s="76">
        <f>Y95*(1+AD96)</f>
        <v>108.54740000000001</v>
      </c>
      <c r="AE95" s="76">
        <f t="shared" ref="AE95:AF95" si="64">Z95*(1+AE96)</f>
        <v>108.7486</v>
      </c>
      <c r="AF95" s="76">
        <f t="shared" si="64"/>
        <v>108.9648</v>
      </c>
      <c r="AG95" s="75">
        <f>AVERAGE(AC95:AF95)</f>
        <v>108.61520000000002</v>
      </c>
      <c r="AH95" s="126">
        <f>AG95*(1+AH96)</f>
        <v>109.23390436148152</v>
      </c>
      <c r="AI95" s="126">
        <f t="shared" ref="AI95:AJ95" si="65">AH95*(1+AI96)</f>
        <v>109.85613304632584</v>
      </c>
      <c r="AJ95" s="126">
        <f t="shared" si="65"/>
        <v>110.48190613012308</v>
      </c>
    </row>
    <row r="96" spans="1:38" ht="15" customHeight="1">
      <c r="A96" s="2"/>
      <c r="B96" s="3"/>
      <c r="C96" s="32">
        <f>C95/B95-1</f>
        <v>1.7930121155059764E-2</v>
      </c>
      <c r="D96" s="32">
        <f t="shared" ref="D96:M96" si="66">D95/C95-1</f>
        <v>1.1912263939991563E-2</v>
      </c>
      <c r="E96" s="32">
        <f t="shared" si="66"/>
        <v>6.5389019466040033E-3</v>
      </c>
      <c r="F96" s="32">
        <f t="shared" si="66"/>
        <v>6.7359219231806211E-3</v>
      </c>
      <c r="G96" s="32">
        <f t="shared" si="66"/>
        <v>7.0675230958328061E-3</v>
      </c>
      <c r="H96" s="32">
        <f t="shared" si="66"/>
        <v>8.8880577182397502E-3</v>
      </c>
      <c r="I96" s="32">
        <f t="shared" si="66"/>
        <v>9.7560975609756184E-3</v>
      </c>
      <c r="J96" s="32">
        <f t="shared" si="66"/>
        <v>8.6956521739129933E-3</v>
      </c>
      <c r="K96" s="32">
        <f t="shared" si="66"/>
        <v>6.7049808429118229E-3</v>
      </c>
      <c r="L96" s="32">
        <f t="shared" si="66"/>
        <v>5.7088487155090295E-3</v>
      </c>
      <c r="M96" s="32">
        <f t="shared" si="66"/>
        <v>7.5685903500473106E-3</v>
      </c>
      <c r="N96" s="11"/>
      <c r="O96" s="11"/>
      <c r="P96" s="11"/>
      <c r="Q96" s="11"/>
      <c r="R96" s="32">
        <f>R95/M95-1</f>
        <v>2.8169014084507005E-3</v>
      </c>
      <c r="S96" s="34">
        <f t="shared" ref="S96:AC96" si="67">S95/N95-1</f>
        <v>2.81162136832247E-3</v>
      </c>
      <c r="T96" s="34">
        <f t="shared" si="67"/>
        <v>5.6179775280900124E-3</v>
      </c>
      <c r="U96" s="34">
        <f t="shared" si="67"/>
        <v>7.4906367041198685E-3</v>
      </c>
      <c r="V96" s="34">
        <f t="shared" si="67"/>
        <v>8.4269662921347965E-3</v>
      </c>
      <c r="W96" s="32">
        <f t="shared" si="67"/>
        <v>5.6179775280900124E-3</v>
      </c>
      <c r="X96" s="34">
        <f t="shared" si="67"/>
        <v>8.4112149532711289E-3</v>
      </c>
      <c r="Y96" s="34">
        <f t="shared" si="67"/>
        <v>4.6554934823090921E-3</v>
      </c>
      <c r="Z96" s="34">
        <f t="shared" si="67"/>
        <v>4.646840148698983E-3</v>
      </c>
      <c r="AA96" s="34">
        <f t="shared" si="67"/>
        <v>3.714020427112219E-3</v>
      </c>
      <c r="AB96" s="32">
        <f t="shared" si="67"/>
        <v>5.5865921787709993E-3</v>
      </c>
      <c r="AC96" s="35">
        <f t="shared" si="67"/>
        <v>2.780352177942591E-3</v>
      </c>
      <c r="AD96" s="36">
        <v>6.0000000000000001E-3</v>
      </c>
      <c r="AE96" s="36">
        <v>6.0000000000000001E-3</v>
      </c>
      <c r="AF96" s="36">
        <v>8.0000000000000002E-3</v>
      </c>
      <c r="AG96" s="37">
        <f t="shared" ref="AG96" si="68">AG95/AB95-1</f>
        <v>5.6962962962965324E-3</v>
      </c>
      <c r="AH96" s="37">
        <v>5.6962962962965324E-3</v>
      </c>
      <c r="AI96" s="37">
        <v>5.6962962962965324E-3</v>
      </c>
      <c r="AJ96" s="37">
        <v>5.6962962962965324E-3</v>
      </c>
    </row>
    <row r="98" spans="1:38" s="9" customFormat="1" ht="15" customHeight="1">
      <c r="A98" s="99" t="s">
        <v>111</v>
      </c>
      <c r="AD98" s="18"/>
      <c r="AE98" s="18"/>
      <c r="AF98" s="18"/>
      <c r="AG98" s="18"/>
      <c r="AH98" s="18"/>
      <c r="AI98" s="18"/>
      <c r="AJ98" s="18"/>
      <c r="AK98" s="18"/>
      <c r="AL98" s="18"/>
    </row>
    <row r="99" spans="1:38" s="15" customFormat="1" ht="15" customHeight="1">
      <c r="A99" s="13"/>
      <c r="B99" s="114" t="s">
        <v>13</v>
      </c>
      <c r="C99" s="114" t="s">
        <v>12</v>
      </c>
      <c r="D99" s="114" t="s">
        <v>11</v>
      </c>
      <c r="E99" s="114" t="s">
        <v>10</v>
      </c>
      <c r="F99" s="114" t="s">
        <v>9</v>
      </c>
      <c r="G99" s="114" t="s">
        <v>8</v>
      </c>
      <c r="H99" s="114" t="s">
        <v>7</v>
      </c>
      <c r="I99" s="114" t="s">
        <v>65</v>
      </c>
      <c r="J99" s="114" t="s">
        <v>6</v>
      </c>
      <c r="K99" s="114" t="s">
        <v>5</v>
      </c>
      <c r="L99" s="114" t="s">
        <v>4</v>
      </c>
      <c r="M99" s="114" t="s">
        <v>3</v>
      </c>
      <c r="N99" s="115" t="s">
        <v>34</v>
      </c>
      <c r="O99" s="115" t="s">
        <v>35</v>
      </c>
      <c r="P99" s="115" t="s">
        <v>36</v>
      </c>
      <c r="Q99" s="115" t="s">
        <v>2</v>
      </c>
      <c r="R99" s="114" t="s">
        <v>2</v>
      </c>
      <c r="S99" s="115" t="s">
        <v>31</v>
      </c>
      <c r="T99" s="115" t="s">
        <v>32</v>
      </c>
      <c r="U99" s="115" t="s">
        <v>33</v>
      </c>
      <c r="V99" s="115" t="s">
        <v>1</v>
      </c>
      <c r="W99" s="114" t="s">
        <v>1</v>
      </c>
      <c r="X99" s="115" t="s">
        <v>28</v>
      </c>
      <c r="Y99" s="115" t="s">
        <v>29</v>
      </c>
      <c r="Z99" s="115" t="s">
        <v>30</v>
      </c>
      <c r="AA99" s="115" t="s">
        <v>0</v>
      </c>
      <c r="AB99" s="114" t="s">
        <v>0</v>
      </c>
      <c r="AC99" s="115" t="s">
        <v>66</v>
      </c>
      <c r="AD99" s="116"/>
      <c r="AE99" s="116"/>
      <c r="AF99" s="116"/>
      <c r="AG99" s="17"/>
      <c r="AH99" s="17"/>
      <c r="AI99" s="17"/>
      <c r="AJ99" s="17"/>
      <c r="AK99" s="17"/>
      <c r="AL99" s="17"/>
    </row>
    <row r="100" spans="1:38" ht="15" customHeight="1">
      <c r="A100" s="2" t="s">
        <v>67</v>
      </c>
      <c r="B100" s="94">
        <v>5069.5240000000003</v>
      </c>
      <c r="C100" s="94">
        <v>5319.4170000000004</v>
      </c>
      <c r="D100" s="94">
        <v>7071.1040000000003</v>
      </c>
      <c r="E100" s="94">
        <v>8184.9809999999998</v>
      </c>
      <c r="F100" s="94">
        <v>8400.1849999999995</v>
      </c>
      <c r="G100" s="94">
        <v>10168.365</v>
      </c>
      <c r="H100" s="94">
        <v>14324.927</v>
      </c>
      <c r="I100" s="94">
        <v>14316.4</v>
      </c>
      <c r="J100" s="94">
        <v>15249.5</v>
      </c>
      <c r="K100" s="94">
        <v>18108.900000000001</v>
      </c>
      <c r="L100" s="94">
        <v>24024.799999999999</v>
      </c>
      <c r="M100" s="94">
        <v>23713.9</v>
      </c>
      <c r="N100" s="98">
        <v>25635.8</v>
      </c>
      <c r="O100" s="98">
        <v>25350.3</v>
      </c>
      <c r="P100" s="98">
        <v>24397.200000000001</v>
      </c>
      <c r="Q100" s="98">
        <v>26980.799999999999</v>
      </c>
      <c r="R100" s="94">
        <v>26980.799999999999</v>
      </c>
      <c r="S100" s="98">
        <v>27134.799999999999</v>
      </c>
      <c r="T100" s="98">
        <v>27460.400000000001</v>
      </c>
      <c r="U100" s="98">
        <v>28188</v>
      </c>
      <c r="V100" s="98">
        <v>28167.5</v>
      </c>
      <c r="W100" s="94">
        <v>28167.5</v>
      </c>
      <c r="X100" s="98">
        <v>29978.5</v>
      </c>
      <c r="Y100" s="98">
        <v>29847.5</v>
      </c>
      <c r="Z100" s="98">
        <v>31552.7</v>
      </c>
      <c r="AA100" s="98">
        <v>31334.7</v>
      </c>
      <c r="AB100" s="94">
        <v>31334.7</v>
      </c>
      <c r="AC100" s="98">
        <v>31418.799999999999</v>
      </c>
      <c r="AI100" s="153">
        <f ca="1">AH90*27.5</f>
        <v>626.28321442387403</v>
      </c>
      <c r="AJ100" s="37">
        <f ca="1">AI100/530-1</f>
        <v>0.18166644230919626</v>
      </c>
    </row>
    <row r="101" spans="1:38" ht="15" customHeight="1">
      <c r="A101" s="2" t="s">
        <v>68</v>
      </c>
      <c r="B101" s="94">
        <v>998.09100000000001</v>
      </c>
      <c r="C101" s="94">
        <v>1115.473</v>
      </c>
      <c r="D101" s="94">
        <v>1245.5419999999999</v>
      </c>
      <c r="E101" s="94">
        <v>1373.337</v>
      </c>
      <c r="F101" s="94">
        <v>1512.105</v>
      </c>
      <c r="G101" s="94">
        <v>1618.047</v>
      </c>
      <c r="H101" s="94">
        <v>1776.501</v>
      </c>
      <c r="I101" s="94">
        <v>1759.4</v>
      </c>
      <c r="J101" s="94">
        <v>1610.7</v>
      </c>
      <c r="K101" s="94">
        <v>1999.5</v>
      </c>
      <c r="L101" s="94">
        <v>1752.3</v>
      </c>
      <c r="M101" s="94">
        <v>2421.1</v>
      </c>
      <c r="N101" s="98">
        <v>4485.6000000000004</v>
      </c>
      <c r="O101" s="98">
        <v>4992</v>
      </c>
      <c r="P101" s="98">
        <v>3991.4</v>
      </c>
      <c r="Q101" s="98">
        <v>1932.4</v>
      </c>
      <c r="R101" s="94">
        <v>1932.4</v>
      </c>
      <c r="S101" s="98">
        <v>2232.1999999999998</v>
      </c>
      <c r="T101" s="98">
        <v>2606.1</v>
      </c>
      <c r="U101" s="98">
        <v>1504.5</v>
      </c>
      <c r="V101" s="98">
        <v>1481.4</v>
      </c>
      <c r="W101" s="94">
        <v>1481.4</v>
      </c>
      <c r="X101" s="98">
        <v>1425.7</v>
      </c>
      <c r="Y101" s="98">
        <v>1490.2</v>
      </c>
      <c r="Z101" s="98">
        <v>1592.3</v>
      </c>
      <c r="AA101" s="98">
        <v>1542.7</v>
      </c>
      <c r="AB101" s="94">
        <v>1542.7</v>
      </c>
      <c r="AC101" s="98">
        <v>1704.6</v>
      </c>
      <c r="AI101" s="153"/>
      <c r="AJ101" s="37"/>
    </row>
    <row r="102" spans="1:38" ht="15" customHeight="1">
      <c r="A102" s="2" t="s">
        <v>69</v>
      </c>
      <c r="B102" s="94">
        <v>270.39400000000001</v>
      </c>
      <c r="C102" s="94">
        <v>338.101</v>
      </c>
      <c r="D102" s="94">
        <v>370.59</v>
      </c>
      <c r="E102" s="94">
        <v>459.72</v>
      </c>
      <c r="F102" s="94">
        <v>610.42999999999995</v>
      </c>
      <c r="G102" s="94">
        <v>778.51099999999997</v>
      </c>
      <c r="H102" s="94">
        <v>757.2</v>
      </c>
      <c r="I102" s="94">
        <v>671.3</v>
      </c>
      <c r="J102" s="94">
        <v>364.4</v>
      </c>
      <c r="K102" s="94">
        <v>709.7</v>
      </c>
      <c r="L102" s="94">
        <v>308.3</v>
      </c>
      <c r="M102" s="94">
        <v>351.5</v>
      </c>
      <c r="N102" s="98">
        <v>3237.5</v>
      </c>
      <c r="O102" s="98">
        <v>2879.1</v>
      </c>
      <c r="P102" s="98">
        <v>1894.5</v>
      </c>
      <c r="Q102" s="98">
        <v>792.8</v>
      </c>
      <c r="R102" s="94">
        <v>792.8</v>
      </c>
      <c r="S102" s="98">
        <v>1181.5999999999999</v>
      </c>
      <c r="T102" s="98">
        <v>1462.8</v>
      </c>
      <c r="U102" s="98">
        <v>299.5</v>
      </c>
      <c r="V102" s="98">
        <v>214.3</v>
      </c>
      <c r="W102" s="94">
        <v>214.3</v>
      </c>
      <c r="X102" s="98">
        <v>198.4</v>
      </c>
      <c r="Y102" s="98">
        <v>251.5</v>
      </c>
      <c r="Z102" s="98">
        <v>269.60000000000002</v>
      </c>
      <c r="AA102" s="98">
        <v>188.2</v>
      </c>
      <c r="AB102" s="94">
        <v>188.2</v>
      </c>
      <c r="AC102" s="98">
        <v>372.8</v>
      </c>
      <c r="AD102" s="142">
        <f ca="1">AC102+AD264</f>
        <v>567.58538573529358</v>
      </c>
      <c r="AE102" s="142">
        <f ca="1">AD102+AE264</f>
        <v>786.93694588096616</v>
      </c>
      <c r="AF102" s="142">
        <f ca="1">AE102+AF264</f>
        <v>419.00268437176305</v>
      </c>
      <c r="AG102" s="143">
        <f ca="1">AF102</f>
        <v>419.00268437176305</v>
      </c>
      <c r="AH102" s="143">
        <f ca="1">AG102+AH264</f>
        <v>347.23568957607472</v>
      </c>
    </row>
    <row r="103" spans="1:38" ht="15" customHeight="1">
      <c r="A103" s="2"/>
      <c r="B103" s="85">
        <f>B102/B6</f>
        <v>0.1133199112195907</v>
      </c>
      <c r="C103" s="85">
        <f>C102/C6</f>
        <v>0.12087602503888864</v>
      </c>
      <c r="D103" s="85">
        <f>D102/D6</f>
        <v>0.12379868441140086</v>
      </c>
      <c r="E103" s="85">
        <f>E102/E6</f>
        <v>0.14197091652955041</v>
      </c>
      <c r="F103" s="85">
        <f>F102/F6</f>
        <v>0.17186526020371673</v>
      </c>
      <c r="G103" s="85">
        <f>G102/G6</f>
        <v>0.21667466834771548</v>
      </c>
      <c r="H103" s="85">
        <f>H102/H6</f>
        <v>0.19900654419301428</v>
      </c>
      <c r="I103" s="85">
        <f>I102/I6</f>
        <v>0.14391681852288563</v>
      </c>
      <c r="J103" s="85">
        <f>J102/J6</f>
        <v>7.008770580089245E-2</v>
      </c>
      <c r="K103" s="85">
        <f>K102/K6</f>
        <v>0.15011527804217698</v>
      </c>
      <c r="L103" s="85">
        <f>L102/L6</f>
        <v>7.6645783611774071E-2</v>
      </c>
      <c r="M103" s="85">
        <f>M102/M6</f>
        <v>7.2717116968016873E-2</v>
      </c>
      <c r="N103" s="141">
        <f>N102/N6/4</f>
        <v>0.63242303484919526</v>
      </c>
      <c r="O103" s="141">
        <f>O102/O6/4</f>
        <v>0.54911122978333837</v>
      </c>
      <c r="P103" s="141">
        <f>P102/P6/4</f>
        <v>0.35075538769162412</v>
      </c>
      <c r="Q103" s="141">
        <f>Q102/Q6/4</f>
        <v>0.13851422181843592</v>
      </c>
      <c r="R103" s="85">
        <f>R102/R6</f>
        <v>0.14758553929781451</v>
      </c>
      <c r="S103" s="141">
        <f>S102/S6/4</f>
        <v>0.20099340001360819</v>
      </c>
      <c r="T103" s="141">
        <f>T102/T6/4</f>
        <v>0.23883228840125389</v>
      </c>
      <c r="U103" s="141">
        <f>U102/U6/4</f>
        <v>4.7892413969553536E-2</v>
      </c>
      <c r="V103" s="141">
        <f>V102/V6/4</f>
        <v>3.3204214440656958E-2</v>
      </c>
      <c r="W103" s="85">
        <f>W102/W6</f>
        <v>3.4688724141280068E-2</v>
      </c>
      <c r="X103" s="141">
        <f>X102/X6/4</f>
        <v>2.9511513060034508E-2</v>
      </c>
      <c r="Y103" s="141">
        <f>Y102/Y6/4</f>
        <v>3.6623369058713884E-2</v>
      </c>
      <c r="Z103" s="141">
        <f>Z102/Z6/4</f>
        <v>3.819562507083759E-2</v>
      </c>
      <c r="AA103" s="141">
        <f>AA102/AA6/4</f>
        <v>2.5065260241862446E-2</v>
      </c>
      <c r="AB103" s="85">
        <f>AB102/AB6</f>
        <v>2.6735992726446185E-2</v>
      </c>
      <c r="AC103" s="141">
        <f>AC102/AC6/4</f>
        <v>4.9500743573401319E-2</v>
      </c>
      <c r="AD103" s="141">
        <f ca="1">AD102/AD6/4</f>
        <v>7.3040415931262717E-2</v>
      </c>
      <c r="AE103" s="141">
        <f ca="1">AE102/AE6/4</f>
        <v>9.7885696801113545E-2</v>
      </c>
      <c r="AF103" s="141">
        <f ca="1">AF102/AF6/4</f>
        <v>5.1404678984837339E-2</v>
      </c>
      <c r="AG103" s="37">
        <f ca="1">AG102/AG6</f>
        <v>5.321945125861266E-2</v>
      </c>
      <c r="AH103" s="37">
        <f ca="1">AH102/AH6</f>
        <v>3.8705339312688589E-2</v>
      </c>
    </row>
    <row r="104" spans="1:38" ht="15" customHeight="1">
      <c r="A104" s="2" t="s">
        <v>70</v>
      </c>
      <c r="B104" s="94">
        <v>403.33699999999999</v>
      </c>
      <c r="C104" s="94">
        <v>439.13400000000001</v>
      </c>
      <c r="D104" s="94">
        <v>526.40800000000002</v>
      </c>
      <c r="E104" s="94">
        <v>519.07500000000005</v>
      </c>
      <c r="F104" s="94">
        <v>511.53800000000001</v>
      </c>
      <c r="G104" s="94">
        <v>488.27100000000002</v>
      </c>
      <c r="H104" s="94">
        <v>619.85400000000004</v>
      </c>
      <c r="I104" s="94">
        <v>641.70000000000005</v>
      </c>
      <c r="J104" s="94">
        <v>700.8</v>
      </c>
      <c r="K104" s="94">
        <v>791.6</v>
      </c>
      <c r="L104" s="94">
        <v>745.7</v>
      </c>
      <c r="M104" s="94">
        <v>687.6</v>
      </c>
      <c r="N104" s="98">
        <v>755.3</v>
      </c>
      <c r="O104" s="98">
        <v>628.5</v>
      </c>
      <c r="P104" s="98">
        <v>630.29999999999995</v>
      </c>
      <c r="Q104" s="98">
        <v>724.5</v>
      </c>
      <c r="R104" s="94">
        <v>724.5</v>
      </c>
      <c r="S104" s="98">
        <v>629.1</v>
      </c>
      <c r="T104" s="98">
        <v>684.4</v>
      </c>
      <c r="U104" s="98">
        <v>746.4</v>
      </c>
      <c r="V104" s="98">
        <v>829.9</v>
      </c>
      <c r="W104" s="94">
        <v>829.9</v>
      </c>
      <c r="X104" s="98">
        <v>763.5</v>
      </c>
      <c r="Y104" s="98">
        <v>739.9</v>
      </c>
      <c r="Z104" s="98">
        <v>821.2</v>
      </c>
      <c r="AA104" s="98">
        <v>885.1</v>
      </c>
      <c r="AB104" s="94">
        <v>885.1</v>
      </c>
      <c r="AC104" s="98">
        <v>813.3</v>
      </c>
    </row>
    <row r="105" spans="1:38" ht="15" customHeight="1">
      <c r="A105" s="2" t="s">
        <v>71</v>
      </c>
      <c r="B105" s="94">
        <v>178.559</v>
      </c>
      <c r="C105" s="94">
        <v>204.75800000000001</v>
      </c>
      <c r="D105" s="94">
        <v>190.86699999999999</v>
      </c>
      <c r="E105" s="94">
        <v>204.923</v>
      </c>
      <c r="F105" s="94">
        <v>193.76599999999999</v>
      </c>
      <c r="G105" s="94">
        <v>189.86799999999999</v>
      </c>
      <c r="H105" s="94">
        <v>181.952</v>
      </c>
      <c r="I105" s="94">
        <v>204.9</v>
      </c>
      <c r="J105" s="94">
        <v>190.8</v>
      </c>
      <c r="K105" s="94">
        <v>198.6</v>
      </c>
      <c r="L105" s="94">
        <v>165.1</v>
      </c>
      <c r="M105" s="94">
        <v>69.2</v>
      </c>
      <c r="N105" s="98">
        <v>202.7</v>
      </c>
      <c r="O105" s="98">
        <v>92.5</v>
      </c>
      <c r="P105" s="98">
        <v>101</v>
      </c>
      <c r="Q105" s="98">
        <v>111.3</v>
      </c>
      <c r="R105" s="94">
        <v>111.3</v>
      </c>
      <c r="S105" s="98">
        <v>115</v>
      </c>
      <c r="T105" s="98">
        <v>118</v>
      </c>
      <c r="U105" s="98">
        <v>122.5</v>
      </c>
      <c r="V105" s="98">
        <v>118.6</v>
      </c>
      <c r="W105" s="94">
        <v>118.6</v>
      </c>
      <c r="X105" s="98">
        <v>126</v>
      </c>
      <c r="Y105" s="98">
        <v>128.80000000000001</v>
      </c>
      <c r="Z105" s="98">
        <v>129</v>
      </c>
      <c r="AA105" s="98">
        <v>120.8</v>
      </c>
      <c r="AB105" s="94">
        <v>120.8</v>
      </c>
      <c r="AC105" s="98">
        <v>125.5</v>
      </c>
    </row>
    <row r="106" spans="1:38" ht="15" customHeight="1">
      <c r="A106" s="2" t="s">
        <v>72</v>
      </c>
      <c r="B106" s="94">
        <v>70.180999999999997</v>
      </c>
      <c r="C106" s="94">
        <v>69.650999999999996</v>
      </c>
      <c r="D106" s="94">
        <v>85.483999999999995</v>
      </c>
      <c r="E106" s="94">
        <v>102.67400000000001</v>
      </c>
      <c r="F106" s="94">
        <v>99.962000000000003</v>
      </c>
      <c r="G106" s="94">
        <v>39.354999999999997</v>
      </c>
      <c r="H106" s="94">
        <v>87.53</v>
      </c>
      <c r="I106" s="94">
        <v>97.9</v>
      </c>
      <c r="J106" s="94">
        <v>101.7</v>
      </c>
      <c r="K106" s="94">
        <v>116.1</v>
      </c>
      <c r="L106" s="94">
        <v>136.19999999999999</v>
      </c>
      <c r="M106" s="94">
        <v>152.9</v>
      </c>
      <c r="N106" s="98">
        <v>180.1</v>
      </c>
      <c r="O106" s="98">
        <v>175.2</v>
      </c>
      <c r="P106" s="98">
        <v>172.1</v>
      </c>
      <c r="Q106" s="98">
        <v>212.3</v>
      </c>
      <c r="R106" s="94">
        <v>212.3</v>
      </c>
      <c r="S106" s="98">
        <v>205.6</v>
      </c>
      <c r="T106" s="98">
        <v>232.8</v>
      </c>
      <c r="U106" s="98">
        <v>224</v>
      </c>
      <c r="V106" s="98">
        <v>212.2</v>
      </c>
      <c r="W106" s="94">
        <v>212.2</v>
      </c>
      <c r="X106" s="98">
        <v>219.6</v>
      </c>
      <c r="Y106" s="98">
        <v>246.2</v>
      </c>
      <c r="Z106" s="98">
        <v>242.2</v>
      </c>
      <c r="AA106" s="98">
        <v>221.3</v>
      </c>
      <c r="AB106" s="94">
        <v>221.3</v>
      </c>
      <c r="AC106" s="98">
        <v>257.3</v>
      </c>
    </row>
    <row r="107" spans="1:38" ht="15" customHeight="1">
      <c r="A107" s="2" t="s">
        <v>73</v>
      </c>
      <c r="B107" s="94">
        <v>32.893999999999998</v>
      </c>
      <c r="C107" s="94">
        <v>38.003999999999998</v>
      </c>
      <c r="D107" s="94">
        <v>41.991999999999997</v>
      </c>
      <c r="E107" s="94">
        <v>64.463999999999999</v>
      </c>
      <c r="F107" s="94">
        <v>54.198999999999998</v>
      </c>
      <c r="G107" s="94">
        <v>0</v>
      </c>
      <c r="H107" s="94">
        <v>31.678999999999998</v>
      </c>
      <c r="I107" s="94">
        <v>24.4</v>
      </c>
      <c r="J107" s="94">
        <v>21.7</v>
      </c>
      <c r="K107" s="94">
        <v>18.5</v>
      </c>
      <c r="L107" s="94">
        <v>21.9</v>
      </c>
      <c r="M107" s="94">
        <v>16.8</v>
      </c>
      <c r="N107" s="98">
        <v>19.2</v>
      </c>
      <c r="O107" s="98">
        <v>21.2</v>
      </c>
      <c r="P107" s="98">
        <v>33.5</v>
      </c>
      <c r="Q107" s="98">
        <v>61</v>
      </c>
      <c r="R107" s="94">
        <v>61</v>
      </c>
      <c r="S107" s="98">
        <v>25.5</v>
      </c>
      <c r="T107" s="98">
        <v>53.4</v>
      </c>
      <c r="U107" s="98">
        <v>55.2</v>
      </c>
      <c r="V107" s="98">
        <v>47.7</v>
      </c>
      <c r="W107" s="94">
        <v>47.7</v>
      </c>
      <c r="X107" s="98">
        <v>25.2</v>
      </c>
      <c r="Y107" s="98">
        <v>48</v>
      </c>
      <c r="Z107" s="98">
        <v>43</v>
      </c>
      <c r="AA107" s="98">
        <v>25.6</v>
      </c>
      <c r="AB107" s="94">
        <v>25.6</v>
      </c>
      <c r="AC107" s="98">
        <v>20.3</v>
      </c>
    </row>
    <row r="108" spans="1:38" ht="15" customHeight="1">
      <c r="A108" s="2" t="s">
        <v>74</v>
      </c>
      <c r="B108" s="94">
        <v>37.286999999999999</v>
      </c>
      <c r="C108" s="94">
        <v>31.646999999999998</v>
      </c>
      <c r="D108" s="94">
        <v>43.491999999999997</v>
      </c>
      <c r="E108" s="94">
        <v>38.21</v>
      </c>
      <c r="F108" s="94">
        <v>45.762999999999998</v>
      </c>
      <c r="G108" s="94">
        <v>39.354999999999997</v>
      </c>
      <c r="H108" s="94">
        <v>55.850999999999999</v>
      </c>
      <c r="I108" s="94">
        <v>73.5</v>
      </c>
      <c r="J108" s="94">
        <v>80</v>
      </c>
      <c r="K108" s="94">
        <v>97.6</v>
      </c>
      <c r="L108" s="94">
        <v>114.3</v>
      </c>
      <c r="M108" s="94">
        <v>136.1</v>
      </c>
      <c r="N108" s="98">
        <v>160.9</v>
      </c>
      <c r="O108" s="98">
        <v>154</v>
      </c>
      <c r="P108" s="98">
        <v>138.6</v>
      </c>
      <c r="Q108" s="98">
        <v>151.30000000000001</v>
      </c>
      <c r="R108" s="94">
        <v>151.30000000000001</v>
      </c>
      <c r="S108" s="98">
        <v>180.1</v>
      </c>
      <c r="T108" s="98">
        <v>179.4</v>
      </c>
      <c r="U108" s="98">
        <v>168.8</v>
      </c>
      <c r="V108" s="98">
        <v>164.5</v>
      </c>
      <c r="W108" s="94">
        <v>164.5</v>
      </c>
      <c r="X108" s="98">
        <v>194.4</v>
      </c>
      <c r="Y108" s="98">
        <v>198.2</v>
      </c>
      <c r="Z108" s="98">
        <v>199.2</v>
      </c>
      <c r="AA108" s="98">
        <v>195.7</v>
      </c>
      <c r="AB108" s="94">
        <v>195.7</v>
      </c>
      <c r="AC108" s="98">
        <v>237</v>
      </c>
    </row>
    <row r="109" spans="1:38" ht="15" customHeight="1">
      <c r="A109" s="2" t="s">
        <v>75</v>
      </c>
      <c r="B109" s="94">
        <v>75.62</v>
      </c>
      <c r="C109" s="94">
        <v>63.829000000000001</v>
      </c>
      <c r="D109" s="94">
        <v>72.192999999999998</v>
      </c>
      <c r="E109" s="94">
        <v>86.944999999999993</v>
      </c>
      <c r="F109" s="94">
        <v>96.409000000000006</v>
      </c>
      <c r="G109" s="94">
        <v>122.042</v>
      </c>
      <c r="H109" s="94">
        <v>129.965</v>
      </c>
      <c r="I109" s="94">
        <v>143.6</v>
      </c>
      <c r="J109" s="94">
        <v>169.4</v>
      </c>
      <c r="K109" s="95">
        <v>183.5</v>
      </c>
      <c r="L109" s="95">
        <v>72.8</v>
      </c>
      <c r="M109" s="95">
        <v>81.900000000000006</v>
      </c>
      <c r="N109" s="96">
        <v>110</v>
      </c>
      <c r="O109" s="96">
        <v>105.4</v>
      </c>
      <c r="P109" s="96">
        <v>98.8</v>
      </c>
      <c r="Q109" s="96">
        <v>91.5</v>
      </c>
      <c r="R109" s="95">
        <v>91.5</v>
      </c>
      <c r="S109" s="96">
        <v>100.9</v>
      </c>
      <c r="T109" s="96">
        <v>108.1</v>
      </c>
      <c r="U109" s="96">
        <v>112.1</v>
      </c>
      <c r="V109" s="96">
        <v>106.4</v>
      </c>
      <c r="W109" s="95">
        <v>106.4</v>
      </c>
      <c r="X109" s="96">
        <v>118.2</v>
      </c>
      <c r="Y109" s="96">
        <v>123.8</v>
      </c>
      <c r="Z109" s="96">
        <v>130.30000000000001</v>
      </c>
      <c r="AA109" s="96">
        <v>127.3</v>
      </c>
      <c r="AB109" s="95">
        <v>127.3</v>
      </c>
      <c r="AC109" s="98">
        <v>135.69999999999999</v>
      </c>
    </row>
    <row r="110" spans="1:38" ht="15" customHeight="1">
      <c r="A110" s="2" t="s">
        <v>76</v>
      </c>
      <c r="B110" s="40"/>
      <c r="C110" s="40"/>
      <c r="D110" s="40"/>
      <c r="E110" s="40"/>
      <c r="F110" s="40"/>
      <c r="G110" s="40"/>
      <c r="H110" s="40"/>
      <c r="I110" s="94">
        <v>0</v>
      </c>
      <c r="J110" s="94">
        <v>83.6</v>
      </c>
      <c r="K110" s="97"/>
      <c r="L110" s="95">
        <v>324.2</v>
      </c>
      <c r="M110" s="95">
        <v>1078</v>
      </c>
      <c r="N110" s="96">
        <v>0</v>
      </c>
      <c r="O110" s="96">
        <v>1111.3</v>
      </c>
      <c r="P110" s="96">
        <v>1094.7</v>
      </c>
      <c r="Q110" s="16"/>
      <c r="R110" s="97"/>
      <c r="S110" s="16"/>
      <c r="T110" s="16"/>
      <c r="U110" s="16"/>
      <c r="V110" s="16"/>
      <c r="W110" s="97"/>
      <c r="X110" s="16"/>
      <c r="Y110" s="16"/>
      <c r="Z110" s="16"/>
      <c r="AA110" s="16"/>
      <c r="AB110" s="97"/>
      <c r="AC110" s="43"/>
    </row>
    <row r="111" spans="1:38" ht="15" customHeight="1">
      <c r="A111" s="2" t="s">
        <v>77</v>
      </c>
      <c r="B111" s="94">
        <v>103.48699999999999</v>
      </c>
      <c r="C111" s="94">
        <v>108.77500000000001</v>
      </c>
      <c r="D111" s="94">
        <v>110.39700000000001</v>
      </c>
      <c r="E111" s="94">
        <v>117.31</v>
      </c>
      <c r="F111" s="94">
        <v>110.876</v>
      </c>
      <c r="G111" s="94">
        <v>105.51</v>
      </c>
      <c r="H111" s="94">
        <v>141.31800000000001</v>
      </c>
      <c r="I111" s="94">
        <v>142.5</v>
      </c>
      <c r="J111" s="94">
        <v>128.69999999999999</v>
      </c>
      <c r="K111" s="95">
        <v>139.9</v>
      </c>
      <c r="L111" s="95">
        <v>127.3</v>
      </c>
      <c r="M111" s="95">
        <v>82.7</v>
      </c>
      <c r="N111" s="96">
        <v>98.9</v>
      </c>
      <c r="O111" s="96">
        <v>77.3</v>
      </c>
      <c r="P111" s="96">
        <v>83.2</v>
      </c>
      <c r="Q111" s="96">
        <v>85.3</v>
      </c>
      <c r="R111" s="95">
        <v>85.3</v>
      </c>
      <c r="S111" s="96">
        <v>86.3</v>
      </c>
      <c r="T111" s="96">
        <v>93.7</v>
      </c>
      <c r="U111" s="96">
        <v>98.3</v>
      </c>
      <c r="V111" s="96">
        <v>119.6</v>
      </c>
      <c r="W111" s="95">
        <v>119.6</v>
      </c>
      <c r="X111" s="96">
        <v>119.6</v>
      </c>
      <c r="Y111" s="96">
        <v>116.4</v>
      </c>
      <c r="Z111" s="96">
        <v>132.80000000000001</v>
      </c>
      <c r="AA111" s="96">
        <v>149.69999999999999</v>
      </c>
      <c r="AB111" s="95">
        <v>149.69999999999999</v>
      </c>
      <c r="AC111" s="98">
        <v>150</v>
      </c>
    </row>
    <row r="112" spans="1:38" ht="15" customHeight="1">
      <c r="A112" s="2" t="s">
        <v>78</v>
      </c>
      <c r="B112" s="94">
        <v>3967.9459999999999</v>
      </c>
      <c r="C112" s="94">
        <v>4095.1689999999999</v>
      </c>
      <c r="D112" s="94">
        <v>5715.165</v>
      </c>
      <c r="E112" s="94">
        <v>6694.3339999999998</v>
      </c>
      <c r="F112" s="94">
        <v>6777.2039999999997</v>
      </c>
      <c r="G112" s="94">
        <v>8444.8080000000009</v>
      </c>
      <c r="H112" s="94">
        <v>12407.108</v>
      </c>
      <c r="I112" s="94">
        <v>12414.5</v>
      </c>
      <c r="J112" s="94">
        <v>13342.2</v>
      </c>
      <c r="K112" s="95">
        <v>15969.5</v>
      </c>
      <c r="L112" s="95">
        <v>21623.599999999999</v>
      </c>
      <c r="M112" s="95">
        <v>20405.2</v>
      </c>
      <c r="N112" s="96">
        <v>21051.3</v>
      </c>
      <c r="O112" s="96">
        <v>20281</v>
      </c>
      <c r="P112" s="96">
        <v>20322.599999999999</v>
      </c>
      <c r="Q112" s="96">
        <v>24963.1</v>
      </c>
      <c r="R112" s="95">
        <v>24963.1</v>
      </c>
      <c r="S112" s="96">
        <v>24816.3</v>
      </c>
      <c r="T112" s="96">
        <v>24760.6</v>
      </c>
      <c r="U112" s="96">
        <v>26585.200000000001</v>
      </c>
      <c r="V112" s="96">
        <v>26566.5</v>
      </c>
      <c r="W112" s="95">
        <v>26566.5</v>
      </c>
      <c r="X112" s="96">
        <v>28433.200000000001</v>
      </c>
      <c r="Y112" s="96">
        <v>28240.9</v>
      </c>
      <c r="Z112" s="96">
        <v>29827.599999999999</v>
      </c>
      <c r="AA112" s="96">
        <v>29642.3</v>
      </c>
      <c r="AB112" s="95">
        <v>29642.3</v>
      </c>
      <c r="AC112" s="98">
        <v>29564.2</v>
      </c>
    </row>
    <row r="113" spans="1:29" ht="15" customHeight="1">
      <c r="A113" s="2" t="s">
        <v>79</v>
      </c>
      <c r="B113" s="40"/>
      <c r="C113" s="40"/>
      <c r="D113" s="40"/>
      <c r="E113" s="40"/>
      <c r="F113" s="40"/>
      <c r="G113" s="40"/>
      <c r="H113" s="40"/>
      <c r="I113" s="40"/>
      <c r="J113" s="40"/>
      <c r="K113" s="97"/>
      <c r="L113" s="97"/>
      <c r="M113" s="97"/>
      <c r="N113" s="16"/>
      <c r="O113" s="16"/>
      <c r="P113" s="16"/>
      <c r="Q113" s="16"/>
      <c r="R113" s="97"/>
      <c r="S113" s="16"/>
      <c r="T113" s="16"/>
      <c r="U113" s="16"/>
      <c r="V113" s="16"/>
      <c r="W113" s="97"/>
      <c r="X113" s="16"/>
      <c r="Y113" s="16"/>
      <c r="Z113" s="16"/>
      <c r="AA113" s="16"/>
      <c r="AB113" s="97"/>
      <c r="AC113" s="43"/>
    </row>
    <row r="114" spans="1:29" ht="15" customHeight="1">
      <c r="A114" s="2" t="s">
        <v>80</v>
      </c>
      <c r="B114" s="94">
        <v>3832.2930000000001</v>
      </c>
      <c r="C114" s="94">
        <v>3960.5680000000002</v>
      </c>
      <c r="D114" s="94">
        <v>5567.7240000000002</v>
      </c>
      <c r="E114" s="94">
        <v>6589.134</v>
      </c>
      <c r="F114" s="94">
        <v>6689.42</v>
      </c>
      <c r="G114" s="94">
        <v>8353.7219999999998</v>
      </c>
      <c r="H114" s="94">
        <v>12302.985000000001</v>
      </c>
      <c r="I114" s="94">
        <v>12295.5</v>
      </c>
      <c r="J114" s="94">
        <v>13188.9</v>
      </c>
      <c r="K114" s="95">
        <v>15483.1</v>
      </c>
      <c r="L114" s="95">
        <v>21134.2</v>
      </c>
      <c r="M114" s="95">
        <v>19985.400000000001</v>
      </c>
      <c r="N114" s="96">
        <v>20549</v>
      </c>
      <c r="O114" s="96">
        <v>19867.3</v>
      </c>
      <c r="P114" s="96">
        <v>19916.3</v>
      </c>
      <c r="Q114" s="96">
        <v>23976.799999999999</v>
      </c>
      <c r="R114" s="95">
        <v>23976.799999999999</v>
      </c>
      <c r="S114" s="96">
        <v>23834.5</v>
      </c>
      <c r="T114" s="96">
        <v>23721.3</v>
      </c>
      <c r="U114" s="96">
        <v>25391.200000000001</v>
      </c>
      <c r="V114" s="96">
        <v>25330.9</v>
      </c>
      <c r="W114" s="95">
        <v>25330.9</v>
      </c>
      <c r="X114" s="96">
        <v>27141.7</v>
      </c>
      <c r="Y114" s="96">
        <v>26958.400000000001</v>
      </c>
      <c r="Z114" s="96">
        <v>28479.9</v>
      </c>
      <c r="AA114" s="96">
        <v>28372.5</v>
      </c>
      <c r="AB114" s="95">
        <v>28372.5</v>
      </c>
      <c r="AC114" s="98">
        <v>28325.1</v>
      </c>
    </row>
    <row r="115" spans="1:29" ht="12.5">
      <c r="A115" s="2" t="s">
        <v>81</v>
      </c>
      <c r="B115" s="94">
        <v>2727.78</v>
      </c>
      <c r="C115" s="94">
        <v>2866.4259999999999</v>
      </c>
      <c r="D115" s="94">
        <v>3868.857</v>
      </c>
      <c r="E115" s="94">
        <v>4549.9979999999996</v>
      </c>
      <c r="F115" s="94">
        <v>4710.6909999999998</v>
      </c>
      <c r="G115" s="94">
        <v>5824.7259999999997</v>
      </c>
      <c r="H115" s="94">
        <v>8647.1419999999998</v>
      </c>
      <c r="I115" s="94">
        <v>8820.2999999999993</v>
      </c>
      <c r="J115" s="94">
        <v>9346.7999999999993</v>
      </c>
      <c r="K115" s="95">
        <v>10815.4</v>
      </c>
      <c r="L115" s="95">
        <v>13966</v>
      </c>
      <c r="M115" s="95">
        <v>13476.3</v>
      </c>
      <c r="N115" s="96">
        <v>14094.9</v>
      </c>
      <c r="O115" s="96">
        <v>13566.6</v>
      </c>
      <c r="P115" s="96">
        <v>13672.8</v>
      </c>
      <c r="Q115" s="96">
        <v>15946.1</v>
      </c>
      <c r="R115" s="95">
        <v>15946.1</v>
      </c>
      <c r="S115" s="96">
        <v>15962.8</v>
      </c>
      <c r="T115" s="96">
        <v>16002.5</v>
      </c>
      <c r="U115" s="96">
        <v>17047.599999999999</v>
      </c>
      <c r="V115" s="96">
        <v>17118.8</v>
      </c>
      <c r="W115" s="95">
        <v>17118.8</v>
      </c>
      <c r="X115" s="96">
        <v>18310.8</v>
      </c>
      <c r="Y115" s="96">
        <v>18313.099999999999</v>
      </c>
      <c r="Z115" s="96">
        <v>19267.2</v>
      </c>
      <c r="AA115" s="96">
        <v>19312.900000000001</v>
      </c>
      <c r="AB115" s="95">
        <v>19312.900000000001</v>
      </c>
      <c r="AC115" s="98">
        <v>19408.2</v>
      </c>
    </row>
    <row r="116" spans="1:29" ht="12.5">
      <c r="A116" s="2" t="s">
        <v>82</v>
      </c>
      <c r="B116" s="94">
        <v>1104.5129999999999</v>
      </c>
      <c r="C116" s="94">
        <v>1094.1420000000001</v>
      </c>
      <c r="D116" s="94">
        <v>1698.867</v>
      </c>
      <c r="E116" s="94">
        <v>2039.136</v>
      </c>
      <c r="F116" s="94">
        <v>1978.729</v>
      </c>
      <c r="G116" s="94">
        <v>2528.9960000000001</v>
      </c>
      <c r="H116" s="94">
        <v>3655.8429999999998</v>
      </c>
      <c r="I116" s="94">
        <v>3475.2</v>
      </c>
      <c r="J116" s="94">
        <v>3842.1</v>
      </c>
      <c r="K116" s="95">
        <v>4667.7</v>
      </c>
      <c r="L116" s="95">
        <v>7168.2</v>
      </c>
      <c r="M116" s="95">
        <v>6509.1</v>
      </c>
      <c r="N116" s="96">
        <v>6454.1</v>
      </c>
      <c r="O116" s="96">
        <v>6300.7</v>
      </c>
      <c r="P116" s="96">
        <v>6243.5</v>
      </c>
      <c r="Q116" s="96">
        <v>8030.7</v>
      </c>
      <c r="R116" s="95">
        <v>8030.7</v>
      </c>
      <c r="S116" s="96">
        <v>7871.7</v>
      </c>
      <c r="T116" s="96">
        <v>7718.8</v>
      </c>
      <c r="U116" s="96">
        <v>8343.6</v>
      </c>
      <c r="V116" s="96">
        <v>8212.1</v>
      </c>
      <c r="W116" s="95">
        <v>8212.1</v>
      </c>
      <c r="X116" s="96">
        <v>8830.9</v>
      </c>
      <c r="Y116" s="96">
        <v>8645.2999999999993</v>
      </c>
      <c r="Z116" s="96">
        <v>9212.7000000000007</v>
      </c>
      <c r="AA116" s="96">
        <v>9059.6</v>
      </c>
      <c r="AB116" s="95">
        <v>9059.6</v>
      </c>
      <c r="AC116" s="98">
        <v>8916.9</v>
      </c>
    </row>
    <row r="117" spans="1:29" ht="12.5">
      <c r="A117" s="2" t="s">
        <v>83</v>
      </c>
      <c r="B117" s="94">
        <v>57.85</v>
      </c>
      <c r="C117" s="94">
        <v>63.006</v>
      </c>
      <c r="D117" s="94">
        <v>78.644000000000005</v>
      </c>
      <c r="E117" s="94">
        <v>28.773</v>
      </c>
      <c r="F117" s="94">
        <v>27.495999999999999</v>
      </c>
      <c r="G117" s="94">
        <v>31.532</v>
      </c>
      <c r="H117" s="94">
        <v>30.62</v>
      </c>
      <c r="I117" s="94">
        <v>30.7</v>
      </c>
      <c r="J117" s="94">
        <v>52.2</v>
      </c>
      <c r="K117" s="95">
        <v>95.6</v>
      </c>
      <c r="L117" s="95">
        <v>103.2</v>
      </c>
      <c r="M117" s="95">
        <v>50</v>
      </c>
      <c r="N117" s="96">
        <v>101.4</v>
      </c>
      <c r="O117" s="96">
        <v>46.3</v>
      </c>
      <c r="P117" s="96">
        <v>47.2</v>
      </c>
      <c r="Q117" s="96">
        <v>55.9</v>
      </c>
      <c r="R117" s="95">
        <v>55.9</v>
      </c>
      <c r="S117" s="96">
        <v>59.3</v>
      </c>
      <c r="T117" s="96">
        <v>48.2</v>
      </c>
      <c r="U117" s="96">
        <v>52.1</v>
      </c>
      <c r="V117" s="96">
        <v>32.200000000000003</v>
      </c>
      <c r="W117" s="95">
        <v>32.200000000000003</v>
      </c>
      <c r="X117" s="96">
        <v>31.2</v>
      </c>
      <c r="Y117" s="96">
        <v>30.7</v>
      </c>
      <c r="Z117" s="96">
        <v>35.9</v>
      </c>
      <c r="AA117" s="96">
        <v>54.1</v>
      </c>
      <c r="AB117" s="95">
        <v>54.1</v>
      </c>
      <c r="AC117" s="98">
        <v>54.7</v>
      </c>
    </row>
    <row r="118" spans="1:29" ht="12.5">
      <c r="A118" s="2" t="s">
        <v>84</v>
      </c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5">
        <v>0</v>
      </c>
      <c r="N118" s="16"/>
      <c r="O118" s="16"/>
      <c r="P118" s="16"/>
      <c r="Q118" s="96">
        <v>535</v>
      </c>
      <c r="R118" s="95">
        <v>535</v>
      </c>
      <c r="S118" s="96">
        <v>535</v>
      </c>
      <c r="T118" s="96">
        <v>591.29999999999995</v>
      </c>
      <c r="U118" s="96">
        <v>736.4</v>
      </c>
      <c r="V118" s="96">
        <v>795.7</v>
      </c>
      <c r="W118" s="95">
        <v>795.7</v>
      </c>
      <c r="X118" s="96">
        <v>852.5</v>
      </c>
      <c r="Y118" s="96">
        <v>842.8</v>
      </c>
      <c r="Z118" s="96">
        <v>878.6</v>
      </c>
      <c r="AA118" s="96">
        <v>772.3</v>
      </c>
      <c r="AB118" s="95">
        <v>772.3</v>
      </c>
      <c r="AC118" s="98">
        <v>728.2</v>
      </c>
    </row>
    <row r="119" spans="1:29" ht="12.5">
      <c r="A119" s="2" t="s">
        <v>85</v>
      </c>
      <c r="B119" s="94">
        <v>77.802999999999997</v>
      </c>
      <c r="C119" s="94">
        <v>71.594999999999999</v>
      </c>
      <c r="D119" s="94">
        <v>68.796999999999997</v>
      </c>
      <c r="E119" s="94">
        <v>76.427000000000007</v>
      </c>
      <c r="F119" s="94">
        <v>60.287999999999997</v>
      </c>
      <c r="G119" s="94">
        <v>59.554000000000002</v>
      </c>
      <c r="H119" s="94">
        <v>73.503</v>
      </c>
      <c r="I119" s="94">
        <v>88.3</v>
      </c>
      <c r="J119" s="94">
        <v>101.1</v>
      </c>
      <c r="K119" s="94">
        <v>390.8</v>
      </c>
      <c r="L119" s="94">
        <v>386.2</v>
      </c>
      <c r="M119" s="94">
        <v>369.8</v>
      </c>
      <c r="N119" s="98">
        <v>400.9</v>
      </c>
      <c r="O119" s="98">
        <v>367.4</v>
      </c>
      <c r="P119" s="98">
        <v>359.1</v>
      </c>
      <c r="Q119" s="98">
        <v>395.4</v>
      </c>
      <c r="R119" s="94">
        <v>395.4</v>
      </c>
      <c r="S119" s="98">
        <v>387.5</v>
      </c>
      <c r="T119" s="98">
        <v>399.8</v>
      </c>
      <c r="U119" s="98">
        <v>405.5</v>
      </c>
      <c r="V119" s="98">
        <v>407.7</v>
      </c>
      <c r="W119" s="94">
        <v>407.7</v>
      </c>
      <c r="X119" s="98">
        <v>407.8</v>
      </c>
      <c r="Y119" s="98">
        <v>409</v>
      </c>
      <c r="Z119" s="98">
        <v>433.2</v>
      </c>
      <c r="AA119" s="98">
        <v>443.4</v>
      </c>
      <c r="AB119" s="94">
        <v>443.4</v>
      </c>
      <c r="AC119" s="98">
        <v>456.2</v>
      </c>
    </row>
    <row r="120" spans="1:29" ht="12.5" outlineLevel="1">
      <c r="A120" s="6" t="s">
        <v>76</v>
      </c>
      <c r="B120" s="97"/>
      <c r="C120" s="97"/>
      <c r="D120" s="97"/>
      <c r="E120" s="97"/>
      <c r="F120" s="97"/>
      <c r="G120" s="97"/>
      <c r="H120" s="97"/>
      <c r="I120" s="95">
        <v>0</v>
      </c>
      <c r="J120" s="95">
        <v>167.9</v>
      </c>
      <c r="K120" s="97"/>
      <c r="L120" s="95">
        <v>521.6</v>
      </c>
      <c r="M120" s="95">
        <v>804.9</v>
      </c>
      <c r="N120" s="16"/>
      <c r="O120" s="96">
        <v>0</v>
      </c>
      <c r="P120" s="96">
        <v>0</v>
      </c>
      <c r="Q120" s="16"/>
      <c r="R120" s="97"/>
      <c r="S120" s="16"/>
      <c r="T120" s="16"/>
      <c r="U120" s="16"/>
      <c r="V120" s="16"/>
      <c r="W120" s="97"/>
      <c r="X120" s="16"/>
      <c r="Y120" s="16"/>
      <c r="Z120" s="16"/>
      <c r="AA120" s="16"/>
      <c r="AB120" s="97"/>
      <c r="AC120" s="43"/>
    </row>
    <row r="121" spans="1:29" ht="12.5" outlineLevel="2">
      <c r="A121" s="7" t="s">
        <v>86</v>
      </c>
      <c r="B121" s="94">
        <v>5069.5240000000003</v>
      </c>
      <c r="C121" s="94">
        <v>5319.4170000000004</v>
      </c>
      <c r="D121" s="94">
        <v>7071.1040000000003</v>
      </c>
      <c r="E121" s="94">
        <v>8184.9809999999998</v>
      </c>
      <c r="F121" s="94">
        <v>8400.1849999999995</v>
      </c>
      <c r="G121" s="94">
        <v>10168.365</v>
      </c>
      <c r="H121" s="94">
        <v>14324.927</v>
      </c>
      <c r="I121" s="94">
        <v>14316.4</v>
      </c>
      <c r="J121" s="94">
        <v>15249.5</v>
      </c>
      <c r="K121" s="95">
        <v>18108.900000000001</v>
      </c>
      <c r="L121" s="95">
        <v>24024.799999999999</v>
      </c>
      <c r="M121" s="95">
        <v>23713.9</v>
      </c>
      <c r="N121" s="96">
        <v>25635.8</v>
      </c>
      <c r="O121" s="96">
        <v>25350.3</v>
      </c>
      <c r="P121" s="96">
        <v>24397.200000000001</v>
      </c>
      <c r="Q121" s="96">
        <v>26980.799999999999</v>
      </c>
      <c r="R121" s="95">
        <v>26980.799999999999</v>
      </c>
      <c r="S121" s="96">
        <v>27134.799999999999</v>
      </c>
      <c r="T121" s="96">
        <v>27460.400000000001</v>
      </c>
      <c r="U121" s="96">
        <v>28188</v>
      </c>
      <c r="V121" s="96">
        <v>28167.5</v>
      </c>
      <c r="W121" s="95">
        <v>28167.5</v>
      </c>
      <c r="X121" s="96">
        <v>29978.5</v>
      </c>
      <c r="Y121" s="96">
        <v>29847.5</v>
      </c>
      <c r="Z121" s="96">
        <v>31552.7</v>
      </c>
      <c r="AA121" s="96">
        <v>31334.7</v>
      </c>
      <c r="AB121" s="95">
        <v>31334.7</v>
      </c>
      <c r="AC121" s="98">
        <v>31418.799999999999</v>
      </c>
    </row>
    <row r="122" spans="1:29" ht="12.5" outlineLevel="2">
      <c r="A122" s="7" t="s">
        <v>87</v>
      </c>
      <c r="B122" s="94">
        <v>2318.6170000000002</v>
      </c>
      <c r="C122" s="94">
        <v>2124.3209999999999</v>
      </c>
      <c r="D122" s="94">
        <v>3383.3780000000002</v>
      </c>
      <c r="E122" s="94">
        <v>3971.931</v>
      </c>
      <c r="F122" s="94">
        <v>3644.8249999999998</v>
      </c>
      <c r="G122" s="94">
        <v>4869.4179999999997</v>
      </c>
      <c r="H122" s="94">
        <v>8536.0619999999999</v>
      </c>
      <c r="I122" s="94">
        <v>7452.8</v>
      </c>
      <c r="J122" s="94">
        <v>7511</v>
      </c>
      <c r="K122" s="95">
        <v>8617</v>
      </c>
      <c r="L122" s="95">
        <v>13545</v>
      </c>
      <c r="M122" s="95">
        <v>12150.1</v>
      </c>
      <c r="N122" s="96">
        <v>12083.9</v>
      </c>
      <c r="O122" s="96">
        <v>11623.8</v>
      </c>
      <c r="P122" s="96">
        <v>10539.4</v>
      </c>
      <c r="Q122" s="96">
        <v>10943</v>
      </c>
      <c r="R122" s="95">
        <v>10943</v>
      </c>
      <c r="S122" s="96">
        <v>10802.1</v>
      </c>
      <c r="T122" s="96">
        <v>10714.5</v>
      </c>
      <c r="U122" s="96">
        <v>11149.3</v>
      </c>
      <c r="V122" s="96">
        <v>10722.7</v>
      </c>
      <c r="W122" s="95">
        <v>10722.7</v>
      </c>
      <c r="X122" s="96">
        <v>12180.9</v>
      </c>
      <c r="Y122" s="96">
        <v>11708.5</v>
      </c>
      <c r="Z122" s="96">
        <v>13037.2</v>
      </c>
      <c r="AA122" s="96">
        <v>12467.1</v>
      </c>
      <c r="AB122" s="95">
        <v>12467.1</v>
      </c>
      <c r="AC122" s="98">
        <v>12195.2</v>
      </c>
    </row>
    <row r="123" spans="1:29" ht="12.5" outlineLevel="1">
      <c r="A123" s="6" t="s">
        <v>88</v>
      </c>
      <c r="B123" s="95">
        <v>539.64499999999998</v>
      </c>
      <c r="C123" s="95">
        <v>554.19600000000003</v>
      </c>
      <c r="D123" s="95">
        <v>1086.21</v>
      </c>
      <c r="E123" s="95">
        <v>643.09100000000001</v>
      </c>
      <c r="F123" s="95">
        <v>627.947</v>
      </c>
      <c r="G123" s="95">
        <v>720.12800000000004</v>
      </c>
      <c r="H123" s="95">
        <v>1445.2719999999999</v>
      </c>
      <c r="I123" s="95">
        <v>2029.4</v>
      </c>
      <c r="J123" s="95">
        <v>1448.2</v>
      </c>
      <c r="K123" s="95">
        <v>2397.4</v>
      </c>
      <c r="L123" s="95">
        <v>2444.4</v>
      </c>
      <c r="M123" s="95">
        <v>3121.8</v>
      </c>
      <c r="N123" s="96">
        <v>3501.8</v>
      </c>
      <c r="O123" s="96">
        <v>3166.1</v>
      </c>
      <c r="P123" s="96">
        <v>2840.4</v>
      </c>
      <c r="Q123" s="96">
        <v>2892.5</v>
      </c>
      <c r="R123" s="95">
        <v>2892.5</v>
      </c>
      <c r="S123" s="96">
        <v>2775.4</v>
      </c>
      <c r="T123" s="96">
        <v>2763.9</v>
      </c>
      <c r="U123" s="96">
        <v>2812.7</v>
      </c>
      <c r="V123" s="96">
        <v>2963.2</v>
      </c>
      <c r="W123" s="95">
        <v>2963.2</v>
      </c>
      <c r="X123" s="96">
        <v>2909.5</v>
      </c>
      <c r="Y123" s="96">
        <v>2807.8</v>
      </c>
      <c r="Z123" s="96">
        <v>3289.7</v>
      </c>
      <c r="AA123" s="96">
        <v>3832.2</v>
      </c>
      <c r="AB123" s="95">
        <v>3832.2</v>
      </c>
      <c r="AC123" s="98">
        <v>3688</v>
      </c>
    </row>
    <row r="124" spans="1:29" ht="12.5" outlineLevel="2">
      <c r="A124" s="7" t="s">
        <v>89</v>
      </c>
      <c r="B124" s="94">
        <v>137.77799999999999</v>
      </c>
      <c r="C124" s="94">
        <v>141.94300000000001</v>
      </c>
      <c r="D124" s="94">
        <v>138.34</v>
      </c>
      <c r="E124" s="94">
        <v>150.31299999999999</v>
      </c>
      <c r="F124" s="94">
        <v>143.84700000000001</v>
      </c>
      <c r="G124" s="94">
        <v>139.73699999999999</v>
      </c>
      <c r="H124" s="94">
        <v>152.06700000000001</v>
      </c>
      <c r="I124" s="94">
        <v>171.1</v>
      </c>
      <c r="J124" s="94">
        <v>165.3</v>
      </c>
      <c r="K124" s="95">
        <v>162</v>
      </c>
      <c r="L124" s="95">
        <v>127.1</v>
      </c>
      <c r="M124" s="95">
        <v>98.3</v>
      </c>
      <c r="N124" s="96">
        <v>167.8</v>
      </c>
      <c r="O124" s="96">
        <v>128.80000000000001</v>
      </c>
      <c r="P124" s="96">
        <v>121.2</v>
      </c>
      <c r="Q124" s="96">
        <v>122.6</v>
      </c>
      <c r="R124" s="95">
        <v>122.6</v>
      </c>
      <c r="S124" s="96">
        <v>134</v>
      </c>
      <c r="T124" s="96">
        <v>141.1</v>
      </c>
      <c r="U124" s="96">
        <v>135.80000000000001</v>
      </c>
      <c r="V124" s="96">
        <v>143</v>
      </c>
      <c r="W124" s="95">
        <v>143</v>
      </c>
      <c r="X124" s="96">
        <v>145.19999999999999</v>
      </c>
      <c r="Y124" s="96">
        <v>149.4</v>
      </c>
      <c r="Z124" s="96">
        <v>155.80000000000001</v>
      </c>
      <c r="AA124" s="96">
        <v>148.1</v>
      </c>
      <c r="AB124" s="95">
        <v>148.1</v>
      </c>
      <c r="AC124" s="98">
        <v>152.80000000000001</v>
      </c>
    </row>
    <row r="125" spans="1:29" ht="12.5" outlineLevel="2">
      <c r="A125" s="7" t="s">
        <v>90</v>
      </c>
      <c r="B125" s="94">
        <v>298.08</v>
      </c>
      <c r="C125" s="94">
        <v>322.904</v>
      </c>
      <c r="D125" s="94">
        <v>424.98700000000002</v>
      </c>
      <c r="E125" s="94">
        <v>470.99700000000001</v>
      </c>
      <c r="F125" s="94">
        <v>469.065</v>
      </c>
      <c r="G125" s="94">
        <v>555.05399999999997</v>
      </c>
      <c r="H125" s="94">
        <v>869.46799999999996</v>
      </c>
      <c r="I125" s="94">
        <v>1031</v>
      </c>
      <c r="J125" s="94">
        <v>1184.2</v>
      </c>
      <c r="K125" s="95">
        <v>1418.1</v>
      </c>
      <c r="L125" s="95">
        <v>1671.4</v>
      </c>
      <c r="M125" s="95">
        <v>1766.9</v>
      </c>
      <c r="N125" s="96">
        <v>1741.5</v>
      </c>
      <c r="O125" s="96">
        <v>1694.6</v>
      </c>
      <c r="P125" s="96">
        <v>1640</v>
      </c>
      <c r="Q125" s="96">
        <v>2054.1</v>
      </c>
      <c r="R125" s="95">
        <v>2054.1</v>
      </c>
      <c r="S125" s="96">
        <v>1871.4</v>
      </c>
      <c r="T125" s="96">
        <v>1860.7</v>
      </c>
      <c r="U125" s="96">
        <v>2111.5</v>
      </c>
      <c r="V125" s="96">
        <v>2280.3000000000002</v>
      </c>
      <c r="W125" s="95">
        <v>2280.3000000000002</v>
      </c>
      <c r="X125" s="96">
        <v>2137.1</v>
      </c>
      <c r="Y125" s="96">
        <v>2127.5</v>
      </c>
      <c r="Z125" s="96">
        <v>2387.9</v>
      </c>
      <c r="AA125" s="96">
        <v>2572.6</v>
      </c>
      <c r="AB125" s="95">
        <v>2572.6</v>
      </c>
      <c r="AC125" s="98">
        <v>2391.5</v>
      </c>
    </row>
    <row r="126" spans="1:29" ht="12.5">
      <c r="A126" s="2" t="s">
        <v>91</v>
      </c>
      <c r="B126" s="94"/>
      <c r="C126" s="94">
        <v>105.958</v>
      </c>
      <c r="D126" s="94">
        <v>110.724</v>
      </c>
      <c r="E126" s="94">
        <v>107.953</v>
      </c>
      <c r="F126" s="94">
        <v>117.374</v>
      </c>
      <c r="G126" s="94">
        <v>119.511</v>
      </c>
      <c r="H126" s="94">
        <v>161.72999999999999</v>
      </c>
      <c r="I126" s="94">
        <v>198</v>
      </c>
      <c r="J126" s="94">
        <v>248.3</v>
      </c>
      <c r="K126" s="94">
        <v>240.1</v>
      </c>
      <c r="L126" s="94">
        <v>262.60000000000002</v>
      </c>
      <c r="M126" s="94">
        <v>261.89999999999998</v>
      </c>
      <c r="N126" s="98">
        <v>208.2</v>
      </c>
      <c r="O126" s="98">
        <v>201.4</v>
      </c>
      <c r="P126" s="98">
        <v>225.6</v>
      </c>
      <c r="Q126" s="98">
        <v>228.8</v>
      </c>
      <c r="R126" s="94">
        <v>228.8</v>
      </c>
      <c r="S126" s="98">
        <v>154.19999999999999</v>
      </c>
      <c r="T126" s="98">
        <v>183.8</v>
      </c>
      <c r="U126" s="98">
        <v>225.3</v>
      </c>
      <c r="V126" s="98">
        <v>250</v>
      </c>
      <c r="W126" s="94">
        <v>250</v>
      </c>
      <c r="X126" s="98">
        <v>165.2</v>
      </c>
      <c r="Y126" s="98">
        <v>189.5</v>
      </c>
      <c r="Z126" s="98">
        <v>248.5</v>
      </c>
      <c r="AA126" s="98">
        <v>289</v>
      </c>
      <c r="AB126" s="94">
        <v>289</v>
      </c>
      <c r="AC126" s="98">
        <v>179.1</v>
      </c>
    </row>
    <row r="127" spans="1:29" ht="12.5" outlineLevel="1">
      <c r="A127" s="5" t="s">
        <v>92</v>
      </c>
      <c r="B127" s="97"/>
      <c r="C127" s="95">
        <v>94.760999999999996</v>
      </c>
      <c r="D127" s="95">
        <v>185.91200000000001</v>
      </c>
      <c r="E127" s="95">
        <v>209.33199999999999</v>
      </c>
      <c r="F127" s="95">
        <v>190.953</v>
      </c>
      <c r="G127" s="95">
        <v>267.02999999999997</v>
      </c>
      <c r="H127" s="95">
        <v>488.399</v>
      </c>
      <c r="I127" s="95">
        <v>566.4</v>
      </c>
      <c r="J127" s="95">
        <v>677.9</v>
      </c>
      <c r="K127" s="95">
        <v>831.8</v>
      </c>
      <c r="L127" s="95">
        <v>990.2</v>
      </c>
      <c r="M127" s="95">
        <v>1106.3</v>
      </c>
      <c r="N127" s="96">
        <v>1120.3</v>
      </c>
      <c r="O127" s="96">
        <v>1105.2</v>
      </c>
      <c r="P127" s="96">
        <v>1048.8</v>
      </c>
      <c r="Q127" s="96">
        <v>1370.7</v>
      </c>
      <c r="R127" s="95">
        <v>1370.7</v>
      </c>
      <c r="S127" s="96">
        <v>1303.8</v>
      </c>
      <c r="T127" s="96">
        <v>1279.8</v>
      </c>
      <c r="U127" s="96">
        <v>1496.7</v>
      </c>
      <c r="V127" s="96">
        <v>1583.8</v>
      </c>
      <c r="W127" s="95">
        <v>1583.8</v>
      </c>
      <c r="X127" s="96">
        <v>1507.7</v>
      </c>
      <c r="Y127" s="96">
        <v>1468.3</v>
      </c>
      <c r="Z127" s="96">
        <v>1671</v>
      </c>
      <c r="AA127" s="96">
        <v>1737.4</v>
      </c>
      <c r="AB127" s="95">
        <v>1737.4</v>
      </c>
      <c r="AC127" s="98">
        <v>1667.9</v>
      </c>
    </row>
    <row r="128" spans="1:29" ht="12.5" outlineLevel="1">
      <c r="A128" s="5" t="s">
        <v>93</v>
      </c>
      <c r="B128" s="97"/>
      <c r="C128" s="95">
        <v>122.185</v>
      </c>
      <c r="D128" s="95">
        <v>128.351</v>
      </c>
      <c r="E128" s="95">
        <v>153.71199999999999</v>
      </c>
      <c r="F128" s="95">
        <v>160.738</v>
      </c>
      <c r="G128" s="95">
        <v>168.51300000000001</v>
      </c>
      <c r="H128" s="95">
        <v>219.339</v>
      </c>
      <c r="I128" s="95">
        <v>266.60000000000002</v>
      </c>
      <c r="J128" s="95">
        <v>258</v>
      </c>
      <c r="K128" s="95">
        <v>346.2</v>
      </c>
      <c r="L128" s="95">
        <v>418.6</v>
      </c>
      <c r="M128" s="95">
        <v>398.7</v>
      </c>
      <c r="N128" s="96">
        <v>413</v>
      </c>
      <c r="O128" s="96">
        <v>388</v>
      </c>
      <c r="P128" s="96">
        <v>365.6</v>
      </c>
      <c r="Q128" s="96">
        <v>454.6</v>
      </c>
      <c r="R128" s="95">
        <v>454.6</v>
      </c>
      <c r="S128" s="96">
        <v>413.4</v>
      </c>
      <c r="T128" s="96">
        <v>397.1</v>
      </c>
      <c r="U128" s="96">
        <v>389.5</v>
      </c>
      <c r="V128" s="96">
        <v>446.5</v>
      </c>
      <c r="W128" s="95">
        <v>446.5</v>
      </c>
      <c r="X128" s="96">
        <v>464.2</v>
      </c>
      <c r="Y128" s="96">
        <v>469.7</v>
      </c>
      <c r="Z128" s="96">
        <v>468.4</v>
      </c>
      <c r="AA128" s="96">
        <v>546.20000000000005</v>
      </c>
      <c r="AB128" s="95">
        <v>546.20000000000005</v>
      </c>
      <c r="AC128" s="98">
        <v>544.5</v>
      </c>
    </row>
    <row r="129" spans="1:33" ht="15" customHeight="1">
      <c r="A129" s="2" t="s">
        <v>94</v>
      </c>
      <c r="B129" s="40"/>
      <c r="C129" s="94">
        <v>122.185</v>
      </c>
      <c r="D129" s="94">
        <v>128.351</v>
      </c>
      <c r="E129" s="94">
        <v>153.71199999999999</v>
      </c>
      <c r="F129" s="94">
        <v>160.738</v>
      </c>
      <c r="G129" s="94">
        <v>168.51300000000001</v>
      </c>
      <c r="H129" s="94">
        <v>219.339</v>
      </c>
      <c r="I129" s="94">
        <v>266.60000000000002</v>
      </c>
      <c r="J129" s="40"/>
      <c r="K129" s="40"/>
      <c r="L129" s="40"/>
      <c r="M129" s="40"/>
      <c r="N129" s="43"/>
      <c r="O129" s="43"/>
      <c r="P129" s="43"/>
      <c r="Q129" s="43"/>
      <c r="R129" s="40"/>
      <c r="S129" s="43"/>
      <c r="T129" s="43"/>
      <c r="U129" s="43"/>
      <c r="V129" s="43"/>
      <c r="W129" s="40"/>
      <c r="X129" s="43"/>
      <c r="Y129" s="43"/>
      <c r="Z129" s="43"/>
      <c r="AA129" s="43"/>
      <c r="AB129" s="40"/>
      <c r="AC129" s="43"/>
    </row>
    <row r="130" spans="1:33" ht="15" customHeight="1">
      <c r="A130" s="2" t="s">
        <v>95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43"/>
      <c r="P130" s="43"/>
      <c r="Q130" s="43"/>
      <c r="R130" s="40"/>
      <c r="S130" s="43"/>
      <c r="T130" s="43"/>
      <c r="U130" s="43"/>
      <c r="V130" s="43"/>
      <c r="W130" s="40"/>
      <c r="X130" s="43"/>
      <c r="Y130" s="43"/>
      <c r="Z130" s="43"/>
      <c r="AA130" s="43"/>
      <c r="AB130" s="40"/>
      <c r="AC130" s="43"/>
    </row>
    <row r="131" spans="1:33" ht="15" customHeight="1">
      <c r="A131" s="2" t="s">
        <v>83</v>
      </c>
      <c r="B131" s="94">
        <v>10.445</v>
      </c>
      <c r="C131" s="94">
        <v>10.548</v>
      </c>
      <c r="D131" s="94">
        <v>3.8679999999999999</v>
      </c>
      <c r="E131" s="94">
        <v>6.49</v>
      </c>
      <c r="F131" s="94">
        <v>3.9430000000000001</v>
      </c>
      <c r="G131" s="40"/>
      <c r="H131" s="40"/>
      <c r="I131" s="40"/>
      <c r="J131" s="40"/>
      <c r="K131" s="40"/>
      <c r="L131" s="40"/>
      <c r="M131" s="40"/>
      <c r="N131" s="43"/>
      <c r="O131" s="43"/>
      <c r="P131" s="43"/>
      <c r="Q131" s="43"/>
      <c r="R131" s="40"/>
      <c r="S131" s="43"/>
      <c r="T131" s="43"/>
      <c r="U131" s="43"/>
      <c r="V131" s="43"/>
      <c r="W131" s="40"/>
      <c r="X131" s="43"/>
      <c r="Y131" s="43"/>
      <c r="Z131" s="43"/>
      <c r="AA131" s="43"/>
      <c r="AB131" s="40"/>
      <c r="AC131" s="43"/>
    </row>
    <row r="132" spans="1:33" ht="15" customHeight="1">
      <c r="A132" s="2" t="s">
        <v>96</v>
      </c>
      <c r="B132" s="94">
        <v>0</v>
      </c>
      <c r="C132" s="94">
        <v>8.8949999999999996</v>
      </c>
      <c r="D132" s="94">
        <v>0</v>
      </c>
      <c r="E132" s="94">
        <v>4.2750000000000004</v>
      </c>
      <c r="F132" s="94">
        <v>0</v>
      </c>
      <c r="G132" s="94">
        <v>18.532</v>
      </c>
      <c r="H132" s="94">
        <v>22.762</v>
      </c>
      <c r="I132" s="94">
        <v>26.4</v>
      </c>
      <c r="J132" s="94">
        <v>58.3</v>
      </c>
      <c r="K132" s="94">
        <v>215.1</v>
      </c>
      <c r="L132" s="94">
        <v>25.7</v>
      </c>
      <c r="M132" s="94">
        <v>117.3</v>
      </c>
      <c r="N132" s="98">
        <v>793</v>
      </c>
      <c r="O132" s="98">
        <v>310.39999999999998</v>
      </c>
      <c r="P132" s="98">
        <v>159.9</v>
      </c>
      <c r="Q132" s="98">
        <v>16.600000000000001</v>
      </c>
      <c r="R132" s="94">
        <v>16.600000000000001</v>
      </c>
      <c r="S132" s="98">
        <v>70.5</v>
      </c>
      <c r="T132" s="98">
        <v>62.3</v>
      </c>
      <c r="U132" s="98">
        <v>66.099999999999994</v>
      </c>
      <c r="V132" s="98">
        <v>40.4</v>
      </c>
      <c r="W132" s="94">
        <v>40.4</v>
      </c>
      <c r="X132" s="98">
        <v>127.5</v>
      </c>
      <c r="Y132" s="98">
        <v>30.9</v>
      </c>
      <c r="Z132" s="98">
        <v>47</v>
      </c>
      <c r="AA132" s="98">
        <v>68.400000000000006</v>
      </c>
      <c r="AB132" s="94">
        <v>68.400000000000006</v>
      </c>
      <c r="AC132" s="98">
        <v>144.30000000000001</v>
      </c>
    </row>
    <row r="133" spans="1:33" ht="15" customHeight="1">
      <c r="A133" s="2" t="s">
        <v>97</v>
      </c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43"/>
      <c r="P133" s="43"/>
      <c r="Q133" s="43"/>
      <c r="R133" s="40"/>
      <c r="S133" s="43"/>
      <c r="T133" s="43"/>
      <c r="U133" s="43"/>
      <c r="V133" s="43"/>
      <c r="W133" s="40"/>
      <c r="X133" s="43"/>
      <c r="Y133" s="43"/>
      <c r="Z133" s="43"/>
      <c r="AA133" s="43"/>
      <c r="AB133" s="40"/>
      <c r="AC133" s="43"/>
    </row>
    <row r="134" spans="1:33" ht="15" customHeight="1">
      <c r="A134" s="2" t="s">
        <v>98</v>
      </c>
      <c r="B134" s="94">
        <v>93.341999999999999</v>
      </c>
      <c r="C134" s="94">
        <v>69.906000000000006</v>
      </c>
      <c r="D134" s="94">
        <v>519.01499999999999</v>
      </c>
      <c r="E134" s="94">
        <v>11.016</v>
      </c>
      <c r="F134" s="94">
        <v>11.092000000000001</v>
      </c>
      <c r="G134" s="94">
        <v>6.8049999999999997</v>
      </c>
      <c r="H134" s="94">
        <v>400.97500000000002</v>
      </c>
      <c r="I134" s="94">
        <v>800.9</v>
      </c>
      <c r="J134" s="94">
        <v>1.5</v>
      </c>
      <c r="K134" s="94">
        <v>602.20000000000005</v>
      </c>
      <c r="L134" s="94">
        <v>499.4</v>
      </c>
      <c r="M134" s="94">
        <v>799.2</v>
      </c>
      <c r="N134" s="98">
        <v>799.5</v>
      </c>
      <c r="O134" s="98">
        <v>799.9</v>
      </c>
      <c r="P134" s="98">
        <v>698.9</v>
      </c>
      <c r="Q134" s="98">
        <v>699.2</v>
      </c>
      <c r="R134" s="94">
        <v>699.2</v>
      </c>
      <c r="S134" s="98">
        <v>699.5</v>
      </c>
      <c r="T134" s="98">
        <v>699.8</v>
      </c>
      <c r="U134" s="98">
        <v>499.3</v>
      </c>
      <c r="V134" s="98">
        <v>499.5</v>
      </c>
      <c r="W134" s="94">
        <v>499.5</v>
      </c>
      <c r="X134" s="98">
        <v>499.7</v>
      </c>
      <c r="Y134" s="98">
        <v>500</v>
      </c>
      <c r="Z134" s="98">
        <v>699</v>
      </c>
      <c r="AA134" s="98">
        <v>1043.0999999999999</v>
      </c>
      <c r="AB134" s="94">
        <v>1043.0999999999999</v>
      </c>
      <c r="AC134" s="98">
        <v>999.4</v>
      </c>
    </row>
    <row r="135" spans="1:33" ht="15" customHeight="1">
      <c r="A135" s="2" t="s">
        <v>99</v>
      </c>
      <c r="B135" s="40"/>
      <c r="C135" s="40"/>
      <c r="D135" s="40"/>
      <c r="E135" s="40"/>
      <c r="F135" s="40"/>
      <c r="G135" s="40"/>
      <c r="H135" s="40"/>
      <c r="I135" s="94">
        <v>0</v>
      </c>
      <c r="J135" s="94">
        <v>38.9</v>
      </c>
      <c r="K135" s="40"/>
      <c r="L135" s="94">
        <v>120.8</v>
      </c>
      <c r="M135" s="94">
        <v>340.1</v>
      </c>
      <c r="N135" s="98">
        <v>0</v>
      </c>
      <c r="O135" s="98">
        <v>232.4</v>
      </c>
      <c r="P135" s="98">
        <v>220.4</v>
      </c>
      <c r="Q135" s="43"/>
      <c r="R135" s="40"/>
      <c r="S135" s="43"/>
      <c r="T135" s="43"/>
      <c r="U135" s="43"/>
      <c r="V135" s="43"/>
      <c r="W135" s="40"/>
      <c r="X135" s="43"/>
      <c r="Y135" s="43"/>
      <c r="Z135" s="43"/>
      <c r="AA135" s="43"/>
      <c r="AB135" s="40"/>
      <c r="AC135" s="43"/>
    </row>
    <row r="136" spans="1:33" ht="15" customHeight="1">
      <c r="A136" s="2" t="s">
        <v>100</v>
      </c>
      <c r="B136" s="94">
        <v>1247.703</v>
      </c>
      <c r="C136" s="94">
        <v>1015.11</v>
      </c>
      <c r="D136" s="94">
        <v>1503.107</v>
      </c>
      <c r="E136" s="94">
        <v>2453.8359999999998</v>
      </c>
      <c r="F136" s="94">
        <v>2190.2820000000002</v>
      </c>
      <c r="G136" s="94">
        <v>3264.4169999999999</v>
      </c>
      <c r="H136" s="94">
        <v>5808.5609999999997</v>
      </c>
      <c r="I136" s="94">
        <v>4354.6000000000004</v>
      </c>
      <c r="J136" s="94">
        <v>4940.2</v>
      </c>
      <c r="K136" s="94">
        <v>4673.1000000000004</v>
      </c>
      <c r="L136" s="94">
        <v>9061.4</v>
      </c>
      <c r="M136" s="94">
        <v>7122.6</v>
      </c>
      <c r="N136" s="98">
        <v>6654.8</v>
      </c>
      <c r="O136" s="98">
        <v>6657.1</v>
      </c>
      <c r="P136" s="98">
        <v>5960.6</v>
      </c>
      <c r="Q136" s="98">
        <v>5962.5</v>
      </c>
      <c r="R136" s="94">
        <v>5962.5</v>
      </c>
      <c r="S136" s="98">
        <v>5964.4</v>
      </c>
      <c r="T136" s="98">
        <v>5966.3</v>
      </c>
      <c r="U136" s="98">
        <v>6379</v>
      </c>
      <c r="V136" s="98">
        <v>5830.6</v>
      </c>
      <c r="W136" s="94">
        <v>5830.6</v>
      </c>
      <c r="X136" s="98">
        <v>7222.3</v>
      </c>
      <c r="Y136" s="98">
        <v>6923.9</v>
      </c>
      <c r="Z136" s="98">
        <v>7677.6</v>
      </c>
      <c r="AA136" s="98">
        <v>6579.9</v>
      </c>
      <c r="AB136" s="94">
        <v>6579.9</v>
      </c>
      <c r="AC136" s="98">
        <v>6457</v>
      </c>
      <c r="AD136" s="136">
        <f>AC136+AD249</f>
        <v>7957</v>
      </c>
      <c r="AE136" s="136">
        <f>AD136+AE249</f>
        <v>7457</v>
      </c>
      <c r="AF136" s="136">
        <f>AE136+AF249</f>
        <v>6657</v>
      </c>
      <c r="AG136" s="144">
        <f>AF136</f>
        <v>6657</v>
      </c>
    </row>
    <row r="137" spans="1:33" ht="15" customHeight="1">
      <c r="A137" s="2" t="s">
        <v>83</v>
      </c>
      <c r="B137" s="94">
        <v>465.00099999999998</v>
      </c>
      <c r="C137" s="94">
        <v>482.60300000000001</v>
      </c>
      <c r="D137" s="94">
        <v>707.27800000000002</v>
      </c>
      <c r="E137" s="94">
        <v>783.80499999999995</v>
      </c>
      <c r="F137" s="94">
        <v>735.82600000000002</v>
      </c>
      <c r="G137" s="94">
        <v>810.85599999999999</v>
      </c>
      <c r="H137" s="94">
        <v>1178.2049999999999</v>
      </c>
      <c r="I137" s="94">
        <v>829.6</v>
      </c>
      <c r="J137" s="94">
        <v>931.1</v>
      </c>
      <c r="K137" s="94">
        <v>1108.0999999999999</v>
      </c>
      <c r="L137" s="94">
        <v>1531.5</v>
      </c>
      <c r="M137" s="94">
        <v>1466.2</v>
      </c>
      <c r="N137" s="98">
        <v>1476.1</v>
      </c>
      <c r="O137" s="98">
        <v>1408.1</v>
      </c>
      <c r="P137" s="98">
        <v>1365</v>
      </c>
      <c r="Q137" s="98">
        <v>1676.8</v>
      </c>
      <c r="R137" s="94">
        <v>1676.8</v>
      </c>
      <c r="S137" s="98">
        <v>1652.9</v>
      </c>
      <c r="T137" s="98">
        <v>1589.4</v>
      </c>
      <c r="U137" s="98">
        <v>1546</v>
      </c>
      <c r="V137" s="98">
        <v>1513.1</v>
      </c>
      <c r="W137" s="94">
        <v>1513.1</v>
      </c>
      <c r="X137" s="98">
        <v>1624.9</v>
      </c>
      <c r="Y137" s="98">
        <v>1585.4</v>
      </c>
      <c r="Z137" s="98">
        <v>1649.9</v>
      </c>
      <c r="AA137" s="98">
        <v>1630.6</v>
      </c>
      <c r="AB137" s="94">
        <v>1630.6</v>
      </c>
      <c r="AC137" s="98">
        <v>1611.6</v>
      </c>
    </row>
    <row r="138" spans="1:33" ht="15" customHeight="1">
      <c r="A138" s="2" t="s">
        <v>101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43"/>
      <c r="P138" s="43"/>
      <c r="Q138" s="43"/>
      <c r="R138" s="40"/>
      <c r="S138" s="43"/>
      <c r="T138" s="43"/>
      <c r="U138" s="43"/>
      <c r="V138" s="43"/>
      <c r="W138" s="40"/>
      <c r="X138" s="43"/>
      <c r="Y138" s="43"/>
      <c r="Z138" s="43"/>
      <c r="AA138" s="43"/>
      <c r="AB138" s="40"/>
      <c r="AC138" s="43"/>
    </row>
    <row r="139" spans="1:33" ht="15" customHeight="1">
      <c r="A139" s="2" t="s">
        <v>102</v>
      </c>
      <c r="B139" s="94">
        <v>66.268000000000001</v>
      </c>
      <c r="C139" s="94">
        <v>72.412000000000006</v>
      </c>
      <c r="D139" s="94">
        <v>86.783000000000001</v>
      </c>
      <c r="E139" s="94">
        <v>91.198999999999998</v>
      </c>
      <c r="F139" s="94">
        <v>90.77</v>
      </c>
      <c r="G139" s="94">
        <v>74.016999999999996</v>
      </c>
      <c r="H139" s="94">
        <v>104.024</v>
      </c>
      <c r="I139" s="94">
        <v>239.2</v>
      </c>
      <c r="J139" s="94">
        <v>191.5</v>
      </c>
      <c r="K139" s="94">
        <v>438.4</v>
      </c>
      <c r="L139" s="94">
        <v>443.6</v>
      </c>
      <c r="M139" s="94">
        <v>390.1</v>
      </c>
      <c r="N139" s="98">
        <v>451.2</v>
      </c>
      <c r="O139" s="98">
        <v>392.5</v>
      </c>
      <c r="P139" s="98">
        <v>373.4</v>
      </c>
      <c r="Q139" s="98">
        <v>411.2</v>
      </c>
      <c r="R139" s="94">
        <v>411.2</v>
      </c>
      <c r="S139" s="98">
        <v>409.4</v>
      </c>
      <c r="T139" s="98">
        <v>394.9</v>
      </c>
      <c r="U139" s="98">
        <v>411.6</v>
      </c>
      <c r="V139" s="98">
        <v>415.8</v>
      </c>
      <c r="W139" s="94">
        <v>415.8</v>
      </c>
      <c r="X139" s="98">
        <v>424.2</v>
      </c>
      <c r="Y139" s="98">
        <v>391.4</v>
      </c>
      <c r="Z139" s="98">
        <v>420</v>
      </c>
      <c r="AA139" s="98">
        <v>424.4</v>
      </c>
      <c r="AB139" s="94">
        <v>424.4</v>
      </c>
      <c r="AC139" s="98">
        <v>438.6</v>
      </c>
    </row>
    <row r="140" spans="1:33" ht="15" customHeight="1">
      <c r="A140" s="2" t="s">
        <v>103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94">
        <v>64.099999999999994</v>
      </c>
      <c r="M140" s="94">
        <v>49.4</v>
      </c>
      <c r="N140" s="43"/>
      <c r="O140" s="98">
        <v>0</v>
      </c>
      <c r="P140" s="98">
        <v>0</v>
      </c>
      <c r="Q140" s="43"/>
      <c r="R140" s="40"/>
      <c r="S140" s="43"/>
      <c r="T140" s="43"/>
      <c r="U140" s="43"/>
      <c r="V140" s="43"/>
      <c r="W140" s="40"/>
      <c r="X140" s="43"/>
      <c r="Y140" s="43"/>
      <c r="Z140" s="43"/>
      <c r="AA140" s="43"/>
      <c r="AB140" s="40"/>
      <c r="AC140" s="43"/>
    </row>
    <row r="141" spans="1:33" ht="15" customHeight="1">
      <c r="A141" s="2" t="s">
        <v>104</v>
      </c>
      <c r="B141" s="94">
        <v>2750.9070000000002</v>
      </c>
      <c r="C141" s="94">
        <v>3195.096</v>
      </c>
      <c r="D141" s="94">
        <v>3687.7260000000001</v>
      </c>
      <c r="E141" s="94">
        <v>4213.05</v>
      </c>
      <c r="F141" s="94">
        <v>4755.3599999999997</v>
      </c>
      <c r="G141" s="94">
        <v>5298.9470000000001</v>
      </c>
      <c r="H141" s="94">
        <v>5788.8649999999998</v>
      </c>
      <c r="I141" s="94">
        <v>6863.6</v>
      </c>
      <c r="J141" s="94">
        <v>7738.5</v>
      </c>
      <c r="K141" s="94">
        <v>9491.9</v>
      </c>
      <c r="L141" s="94">
        <v>10479.799999999999</v>
      </c>
      <c r="M141" s="94">
        <v>11563.8</v>
      </c>
      <c r="N141" s="98">
        <v>13551.9</v>
      </c>
      <c r="O141" s="98">
        <v>13726.5</v>
      </c>
      <c r="P141" s="98">
        <v>13857.8</v>
      </c>
      <c r="Q141" s="98">
        <v>16037.8</v>
      </c>
      <c r="R141" s="94">
        <v>16037.8</v>
      </c>
      <c r="S141" s="98">
        <v>16332.7</v>
      </c>
      <c r="T141" s="98">
        <v>16745.900000000001</v>
      </c>
      <c r="U141" s="98">
        <v>17038.7</v>
      </c>
      <c r="V141" s="98">
        <v>17444.8</v>
      </c>
      <c r="W141" s="94">
        <v>17444.8</v>
      </c>
      <c r="X141" s="98">
        <v>17797.599999999999</v>
      </c>
      <c r="Y141" s="98">
        <v>18139</v>
      </c>
      <c r="Z141" s="98">
        <v>18515.5</v>
      </c>
      <c r="AA141" s="98">
        <v>18867.599999999999</v>
      </c>
      <c r="AB141" s="94">
        <v>18867.599999999999</v>
      </c>
      <c r="AC141" s="98">
        <v>19223.599999999999</v>
      </c>
    </row>
    <row r="142" spans="1:33" ht="15" customHeight="1">
      <c r="A142" s="2" t="s">
        <v>105</v>
      </c>
      <c r="B142" s="94">
        <v>0</v>
      </c>
      <c r="C142" s="94">
        <v>0</v>
      </c>
      <c r="D142" s="94">
        <v>0</v>
      </c>
      <c r="E142" s="94">
        <v>0</v>
      </c>
      <c r="F142" s="94">
        <v>0</v>
      </c>
      <c r="G142" s="40"/>
      <c r="H142" s="94">
        <v>0</v>
      </c>
      <c r="I142" s="94">
        <v>0</v>
      </c>
      <c r="J142" s="94">
        <v>0</v>
      </c>
      <c r="K142" s="94">
        <v>0</v>
      </c>
      <c r="L142" s="94">
        <v>0</v>
      </c>
      <c r="M142" s="94">
        <v>0</v>
      </c>
      <c r="N142" s="43"/>
      <c r="O142" s="43"/>
      <c r="P142" s="43"/>
      <c r="Q142" s="98">
        <v>0</v>
      </c>
      <c r="R142" s="94">
        <v>0</v>
      </c>
      <c r="S142" s="43"/>
      <c r="T142" s="43"/>
      <c r="U142" s="43"/>
      <c r="V142" s="98">
        <v>0</v>
      </c>
      <c r="W142" s="94">
        <v>0</v>
      </c>
      <c r="X142" s="43"/>
      <c r="Y142" s="43"/>
      <c r="Z142" s="43"/>
      <c r="AA142" s="98">
        <v>0</v>
      </c>
      <c r="AB142" s="94">
        <v>0</v>
      </c>
      <c r="AC142" s="43"/>
    </row>
    <row r="143" spans="1:33" ht="15" customHeight="1">
      <c r="A143" s="2" t="s">
        <v>106</v>
      </c>
      <c r="B143" s="94">
        <v>0.97099999999999997</v>
      </c>
      <c r="C143" s="94">
        <v>0.98699999999999999</v>
      </c>
      <c r="D143" s="94">
        <v>1.006</v>
      </c>
      <c r="E143" s="94">
        <v>1.0129999999999999</v>
      </c>
      <c r="F143" s="94">
        <v>1.0209999999999999</v>
      </c>
      <c r="G143" s="94">
        <v>1.028</v>
      </c>
      <c r="H143" s="94">
        <v>1.036</v>
      </c>
      <c r="I143" s="94">
        <v>1</v>
      </c>
      <c r="J143" s="94">
        <v>1.1000000000000001</v>
      </c>
      <c r="K143" s="94">
        <v>1.1000000000000001</v>
      </c>
      <c r="L143" s="94">
        <v>1.1000000000000001</v>
      </c>
      <c r="M143" s="94">
        <v>1.1000000000000001</v>
      </c>
      <c r="N143" s="98">
        <v>1.1000000000000001</v>
      </c>
      <c r="O143" s="98">
        <v>1.1000000000000001</v>
      </c>
      <c r="P143" s="98">
        <v>1.1000000000000001</v>
      </c>
      <c r="Q143" s="98">
        <v>1.1000000000000001</v>
      </c>
      <c r="R143" s="94">
        <v>1.1000000000000001</v>
      </c>
      <c r="S143" s="98">
        <v>1.1000000000000001</v>
      </c>
      <c r="T143" s="98">
        <v>1.1000000000000001</v>
      </c>
      <c r="U143" s="98">
        <v>1.1000000000000001</v>
      </c>
      <c r="V143" s="98">
        <v>1.1000000000000001</v>
      </c>
      <c r="W143" s="94">
        <v>1.1000000000000001</v>
      </c>
      <c r="X143" s="98">
        <v>1.1000000000000001</v>
      </c>
      <c r="Y143" s="98">
        <v>1.1000000000000001</v>
      </c>
      <c r="Z143" s="98">
        <v>1.1000000000000001</v>
      </c>
      <c r="AA143" s="98">
        <v>1.1000000000000001</v>
      </c>
      <c r="AB143" s="94">
        <v>1.1000000000000001</v>
      </c>
      <c r="AC143" s="98">
        <v>1.1000000000000001</v>
      </c>
    </row>
    <row r="144" spans="1:33" ht="15" customHeight="1">
      <c r="A144" s="2" t="s">
        <v>107</v>
      </c>
      <c r="B144" s="94">
        <v>1045.2860000000001</v>
      </c>
      <c r="C144" s="94">
        <v>1117.0930000000001</v>
      </c>
      <c r="D144" s="94">
        <v>1158.001</v>
      </c>
      <c r="E144" s="94">
        <v>1229.2329999999999</v>
      </c>
      <c r="F144" s="94">
        <v>1325.338</v>
      </c>
      <c r="G144" s="94">
        <v>1419.2619999999999</v>
      </c>
      <c r="H144" s="94">
        <v>1489.067</v>
      </c>
      <c r="I144" s="94">
        <v>1602.9</v>
      </c>
      <c r="J144" s="94">
        <v>1751.5</v>
      </c>
      <c r="K144" s="94">
        <v>1903.9</v>
      </c>
      <c r="L144" s="94">
        <v>2097.5</v>
      </c>
      <c r="M144" s="94">
        <v>2307.8000000000002</v>
      </c>
      <c r="N144" s="98">
        <v>2363.9</v>
      </c>
      <c r="O144" s="98">
        <v>2417.1</v>
      </c>
      <c r="P144" s="98">
        <v>2467.9</v>
      </c>
      <c r="Q144" s="98">
        <v>2510.1999999999998</v>
      </c>
      <c r="R144" s="94">
        <v>2510.1999999999998</v>
      </c>
      <c r="S144" s="98">
        <v>2570.4</v>
      </c>
      <c r="T144" s="98">
        <v>2655.3</v>
      </c>
      <c r="U144" s="98">
        <v>2723.8</v>
      </c>
      <c r="V144" s="98">
        <v>2767</v>
      </c>
      <c r="W144" s="94">
        <v>2767</v>
      </c>
      <c r="X144" s="98">
        <v>2837.1</v>
      </c>
      <c r="Y144" s="98">
        <v>2923</v>
      </c>
      <c r="Z144" s="98">
        <v>2976.9</v>
      </c>
      <c r="AA144" s="98">
        <v>3014.6</v>
      </c>
      <c r="AB144" s="94">
        <v>3014.6</v>
      </c>
      <c r="AC144" s="98">
        <v>3108.7</v>
      </c>
    </row>
    <row r="145" spans="1:38" ht="15" customHeight="1">
      <c r="A145" s="2" t="s">
        <v>108</v>
      </c>
      <c r="B145" s="94">
        <v>1680.8489999999999</v>
      </c>
      <c r="C145" s="94">
        <v>2063.11</v>
      </c>
      <c r="D145" s="94">
        <v>2489.8580000000002</v>
      </c>
      <c r="E145" s="94">
        <v>2959.1959999999999</v>
      </c>
      <c r="F145" s="94">
        <v>3520.201</v>
      </c>
      <c r="G145" s="94">
        <v>4110.53</v>
      </c>
      <c r="H145" s="94">
        <v>4642.402</v>
      </c>
      <c r="I145" s="94">
        <v>5464.6</v>
      </c>
      <c r="J145" s="94">
        <v>6247.7</v>
      </c>
      <c r="K145" s="94">
        <v>7818</v>
      </c>
      <c r="L145" s="94">
        <v>8546.2000000000007</v>
      </c>
      <c r="M145" s="94">
        <v>9455.6</v>
      </c>
      <c r="N145" s="98">
        <v>11410.4</v>
      </c>
      <c r="O145" s="98">
        <v>11613.5</v>
      </c>
      <c r="P145" s="98">
        <v>11874.8</v>
      </c>
      <c r="Q145" s="98">
        <v>13730.7</v>
      </c>
      <c r="R145" s="94">
        <v>13730.7</v>
      </c>
      <c r="S145" s="98">
        <v>13941.2</v>
      </c>
      <c r="T145" s="98">
        <v>14233.2</v>
      </c>
      <c r="U145" s="98">
        <v>14507.5</v>
      </c>
      <c r="V145" s="98">
        <v>14816.3</v>
      </c>
      <c r="W145" s="94">
        <v>14816.3</v>
      </c>
      <c r="X145" s="98">
        <v>15118</v>
      </c>
      <c r="Y145" s="98">
        <v>15374.3</v>
      </c>
      <c r="Z145" s="98">
        <v>15661.4</v>
      </c>
      <c r="AA145" s="98">
        <v>16034.9</v>
      </c>
      <c r="AB145" s="94">
        <v>16034.9</v>
      </c>
      <c r="AC145" s="98">
        <v>16276.9</v>
      </c>
    </row>
    <row r="146" spans="1:38" ht="15" customHeight="1">
      <c r="A146" s="2" t="s">
        <v>109</v>
      </c>
      <c r="B146" s="94">
        <v>43.978000000000002</v>
      </c>
      <c r="C146" s="94">
        <v>33.799999999999997</v>
      </c>
      <c r="D146" s="94">
        <v>58.536999999999999</v>
      </c>
      <c r="E146" s="94">
        <v>43.082999999999998</v>
      </c>
      <c r="F146" s="94">
        <v>-71.927000000000007</v>
      </c>
      <c r="G146" s="94">
        <v>-212.779</v>
      </c>
      <c r="H146" s="94">
        <v>-324.73899999999998</v>
      </c>
      <c r="I146" s="94">
        <v>-186.2</v>
      </c>
      <c r="J146" s="94">
        <v>-243.3</v>
      </c>
      <c r="K146" s="94">
        <v>-212.8</v>
      </c>
      <c r="L146" s="94">
        <v>-147</v>
      </c>
      <c r="M146" s="94">
        <v>-183.1</v>
      </c>
      <c r="N146" s="98">
        <v>-206</v>
      </c>
      <c r="O146" s="98">
        <v>-287.8</v>
      </c>
      <c r="P146" s="98">
        <v>-468.7</v>
      </c>
      <c r="Q146" s="98">
        <v>-187</v>
      </c>
      <c r="R146" s="94">
        <v>-187</v>
      </c>
      <c r="S146" s="98">
        <v>-162.9</v>
      </c>
      <c r="T146" s="98">
        <v>-126.7</v>
      </c>
      <c r="U146" s="98">
        <v>-176.8</v>
      </c>
      <c r="V146" s="98">
        <v>-122.8</v>
      </c>
      <c r="W146" s="94">
        <v>-122.8</v>
      </c>
      <c r="X146" s="98">
        <v>-141.9</v>
      </c>
      <c r="Y146" s="98">
        <v>-142.80000000000001</v>
      </c>
      <c r="Z146" s="98">
        <v>-107.4</v>
      </c>
      <c r="AA146" s="98">
        <v>-166.5</v>
      </c>
      <c r="AB146" s="94">
        <v>-166.5</v>
      </c>
      <c r="AC146" s="98">
        <v>-146.80000000000001</v>
      </c>
    </row>
    <row r="147" spans="1:38" ht="15" customHeight="1">
      <c r="A147" s="2" t="s">
        <v>110</v>
      </c>
      <c r="B147" s="94">
        <v>-20.177</v>
      </c>
      <c r="C147" s="94">
        <v>-19.893999999999998</v>
      </c>
      <c r="D147" s="94">
        <v>-19.675999999999998</v>
      </c>
      <c r="E147" s="94">
        <v>-19.475000000000001</v>
      </c>
      <c r="F147" s="94">
        <v>-19.273</v>
      </c>
      <c r="G147" s="94">
        <v>-19.094000000000001</v>
      </c>
      <c r="H147" s="94">
        <v>-18.901</v>
      </c>
      <c r="I147" s="94">
        <v>-18.7</v>
      </c>
      <c r="J147" s="94">
        <v>-18.5</v>
      </c>
      <c r="K147" s="94">
        <v>-18.3</v>
      </c>
      <c r="L147" s="94">
        <v>-18</v>
      </c>
      <c r="M147" s="94">
        <v>-17.600000000000001</v>
      </c>
      <c r="N147" s="98">
        <v>-17.5</v>
      </c>
      <c r="O147" s="98">
        <v>-17.399999999999999</v>
      </c>
      <c r="P147" s="98">
        <v>-17.3</v>
      </c>
      <c r="Q147" s="98">
        <v>-17.2</v>
      </c>
      <c r="R147" s="94">
        <v>-17.2</v>
      </c>
      <c r="S147" s="98">
        <v>-17.100000000000001</v>
      </c>
      <c r="T147" s="98">
        <v>-17</v>
      </c>
      <c r="U147" s="98">
        <v>-16.899999999999999</v>
      </c>
      <c r="V147" s="98">
        <v>-16.8</v>
      </c>
      <c r="W147" s="94">
        <v>-16.8</v>
      </c>
      <c r="X147" s="98">
        <v>-16.7</v>
      </c>
      <c r="Y147" s="98">
        <v>-16.600000000000001</v>
      </c>
      <c r="Z147" s="98">
        <v>-16.5</v>
      </c>
      <c r="AA147" s="98">
        <v>-16.5</v>
      </c>
      <c r="AB147" s="94">
        <v>-16.5</v>
      </c>
      <c r="AC147" s="98">
        <v>-16.3</v>
      </c>
    </row>
    <row r="148" spans="1:38" ht="15" customHeight="1">
      <c r="A148" s="2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8"/>
      <c r="O148" s="98"/>
      <c r="P148" s="98"/>
      <c r="Q148" s="98"/>
      <c r="R148" s="94"/>
      <c r="S148" s="98"/>
      <c r="T148" s="98"/>
      <c r="U148" s="98"/>
      <c r="V148" s="98"/>
      <c r="W148" s="94"/>
      <c r="X148" s="98"/>
      <c r="Y148" s="98"/>
      <c r="Z148" s="98"/>
      <c r="AA148" s="98"/>
      <c r="AB148" s="94"/>
      <c r="AC148" s="98"/>
    </row>
    <row r="149" spans="1:38" s="103" customFormat="1" ht="15" customHeight="1">
      <c r="A149" s="106" t="s">
        <v>131</v>
      </c>
      <c r="AD149" s="104"/>
      <c r="AE149" s="104"/>
      <c r="AF149" s="104"/>
      <c r="AG149" s="104"/>
      <c r="AH149" s="104"/>
      <c r="AI149" s="104"/>
      <c r="AJ149" s="104"/>
      <c r="AK149" s="104"/>
      <c r="AL149" s="104"/>
    </row>
    <row r="150" spans="1:38" ht="15" customHeight="1">
      <c r="A150" t="s">
        <v>112</v>
      </c>
      <c r="B150" s="92">
        <f>B133+B134</f>
        <v>93.341999999999999</v>
      </c>
      <c r="C150" s="92">
        <f t="shared" ref="C150:AC150" si="69">C133+C134</f>
        <v>69.906000000000006</v>
      </c>
      <c r="D150" s="92">
        <f t="shared" si="69"/>
        <v>519.01499999999999</v>
      </c>
      <c r="E150" s="92">
        <f t="shared" si="69"/>
        <v>11.016</v>
      </c>
      <c r="F150" s="92">
        <f t="shared" si="69"/>
        <v>11.092000000000001</v>
      </c>
      <c r="G150" s="92">
        <f t="shared" si="69"/>
        <v>6.8049999999999997</v>
      </c>
      <c r="H150" s="92">
        <f t="shared" si="69"/>
        <v>400.97500000000002</v>
      </c>
      <c r="I150" s="92">
        <f t="shared" si="69"/>
        <v>800.9</v>
      </c>
      <c r="J150" s="92">
        <f t="shared" si="69"/>
        <v>1.5</v>
      </c>
      <c r="K150" s="92">
        <f t="shared" si="69"/>
        <v>602.20000000000005</v>
      </c>
      <c r="L150" s="92">
        <f t="shared" si="69"/>
        <v>499.4</v>
      </c>
      <c r="M150" s="92">
        <f t="shared" si="69"/>
        <v>799.2</v>
      </c>
      <c r="N150" s="93">
        <f t="shared" si="69"/>
        <v>799.5</v>
      </c>
      <c r="O150" s="93">
        <f t="shared" si="69"/>
        <v>799.9</v>
      </c>
      <c r="P150" s="93">
        <f t="shared" si="69"/>
        <v>698.9</v>
      </c>
      <c r="Q150" s="93">
        <f t="shared" si="69"/>
        <v>699.2</v>
      </c>
      <c r="R150" s="92">
        <f t="shared" si="69"/>
        <v>699.2</v>
      </c>
      <c r="S150" s="93">
        <f t="shared" si="69"/>
        <v>699.5</v>
      </c>
      <c r="T150" s="93">
        <f t="shared" si="69"/>
        <v>699.8</v>
      </c>
      <c r="U150" s="93">
        <f t="shared" si="69"/>
        <v>499.3</v>
      </c>
      <c r="V150" s="93">
        <f t="shared" si="69"/>
        <v>499.5</v>
      </c>
      <c r="W150" s="92">
        <f t="shared" si="69"/>
        <v>499.5</v>
      </c>
      <c r="X150" s="93">
        <f t="shared" si="69"/>
        <v>499.7</v>
      </c>
      <c r="Y150" s="93">
        <f t="shared" si="69"/>
        <v>500</v>
      </c>
      <c r="Z150" s="93">
        <f t="shared" si="69"/>
        <v>699</v>
      </c>
      <c r="AA150" s="93">
        <f t="shared" si="69"/>
        <v>1043.0999999999999</v>
      </c>
      <c r="AB150" s="92">
        <f t="shared" si="69"/>
        <v>1043.0999999999999</v>
      </c>
      <c r="AC150" s="93">
        <f t="shared" si="69"/>
        <v>999.4</v>
      </c>
      <c r="AD150" s="136">
        <f>AC150</f>
        <v>999.4</v>
      </c>
      <c r="AE150" s="136">
        <f t="shared" ref="AE150:AG150" si="70">AD150</f>
        <v>999.4</v>
      </c>
      <c r="AF150" s="136">
        <f t="shared" si="70"/>
        <v>999.4</v>
      </c>
      <c r="AG150" s="144">
        <f t="shared" si="70"/>
        <v>999.4</v>
      </c>
    </row>
    <row r="151" spans="1:38" ht="15" customHeight="1">
      <c r="A151" t="s">
        <v>113</v>
      </c>
      <c r="B151" s="92">
        <f>B136</f>
        <v>1247.703</v>
      </c>
      <c r="C151" s="92">
        <f t="shared" ref="C151:AC151" si="71">C136</f>
        <v>1015.11</v>
      </c>
      <c r="D151" s="92">
        <f t="shared" si="71"/>
        <v>1503.107</v>
      </c>
      <c r="E151" s="92">
        <f t="shared" si="71"/>
        <v>2453.8359999999998</v>
      </c>
      <c r="F151" s="92">
        <f t="shared" si="71"/>
        <v>2190.2820000000002</v>
      </c>
      <c r="G151" s="92">
        <f t="shared" si="71"/>
        <v>3264.4169999999999</v>
      </c>
      <c r="H151" s="92">
        <f t="shared" si="71"/>
        <v>5808.5609999999997</v>
      </c>
      <c r="I151" s="92">
        <f t="shared" si="71"/>
        <v>4354.6000000000004</v>
      </c>
      <c r="J151" s="92">
        <f t="shared" si="71"/>
        <v>4940.2</v>
      </c>
      <c r="K151" s="92">
        <f t="shared" si="71"/>
        <v>4673.1000000000004</v>
      </c>
      <c r="L151" s="92">
        <f t="shared" si="71"/>
        <v>9061.4</v>
      </c>
      <c r="M151" s="92">
        <f t="shared" si="71"/>
        <v>7122.6</v>
      </c>
      <c r="N151" s="93">
        <f t="shared" si="71"/>
        <v>6654.8</v>
      </c>
      <c r="O151" s="93">
        <f t="shared" si="71"/>
        <v>6657.1</v>
      </c>
      <c r="P151" s="93">
        <f t="shared" si="71"/>
        <v>5960.6</v>
      </c>
      <c r="Q151" s="93">
        <f t="shared" si="71"/>
        <v>5962.5</v>
      </c>
      <c r="R151" s="92">
        <f t="shared" si="71"/>
        <v>5962.5</v>
      </c>
      <c r="S151" s="93">
        <f t="shared" si="71"/>
        <v>5964.4</v>
      </c>
      <c r="T151" s="93">
        <f t="shared" si="71"/>
        <v>5966.3</v>
      </c>
      <c r="U151" s="93">
        <f t="shared" si="71"/>
        <v>6379</v>
      </c>
      <c r="V151" s="93">
        <f t="shared" si="71"/>
        <v>5830.6</v>
      </c>
      <c r="W151" s="92">
        <f t="shared" si="71"/>
        <v>5830.6</v>
      </c>
      <c r="X151" s="93">
        <f t="shared" si="71"/>
        <v>7222.3</v>
      </c>
      <c r="Y151" s="93">
        <f t="shared" si="71"/>
        <v>6923.9</v>
      </c>
      <c r="Z151" s="93">
        <f t="shared" si="71"/>
        <v>7677.6</v>
      </c>
      <c r="AA151" s="93">
        <f t="shared" si="71"/>
        <v>6579.9</v>
      </c>
      <c r="AB151" s="92">
        <f t="shared" si="71"/>
        <v>6579.9</v>
      </c>
      <c r="AC151" s="93">
        <f t="shared" si="71"/>
        <v>6457</v>
      </c>
      <c r="AD151" s="136">
        <f t="shared" ref="AD151:AF151" si="72">AD136</f>
        <v>7957</v>
      </c>
      <c r="AE151" s="136">
        <f t="shared" si="72"/>
        <v>7457</v>
      </c>
      <c r="AF151" s="136">
        <f t="shared" si="72"/>
        <v>6657</v>
      </c>
      <c r="AG151" s="144">
        <f t="shared" ref="AG151" si="73">AF151</f>
        <v>6657</v>
      </c>
    </row>
    <row r="152" spans="1:38" ht="15" customHeight="1">
      <c r="A152" t="s">
        <v>114</v>
      </c>
      <c r="B152" s="92">
        <f>B150+B151</f>
        <v>1341.0450000000001</v>
      </c>
      <c r="C152" s="92">
        <f t="shared" ref="C152:AC152" si="74">C150+C151</f>
        <v>1085.0160000000001</v>
      </c>
      <c r="D152" s="92">
        <f t="shared" si="74"/>
        <v>2022.1219999999998</v>
      </c>
      <c r="E152" s="92">
        <f t="shared" si="74"/>
        <v>2464.8519999999999</v>
      </c>
      <c r="F152" s="92">
        <f t="shared" si="74"/>
        <v>2201.3740000000003</v>
      </c>
      <c r="G152" s="92">
        <f t="shared" si="74"/>
        <v>3271.2219999999998</v>
      </c>
      <c r="H152" s="92">
        <f t="shared" si="74"/>
        <v>6209.5360000000001</v>
      </c>
      <c r="I152" s="92">
        <f t="shared" si="74"/>
        <v>5155.5</v>
      </c>
      <c r="J152" s="92">
        <f t="shared" si="74"/>
        <v>4941.7</v>
      </c>
      <c r="K152" s="92">
        <f t="shared" si="74"/>
        <v>5275.3</v>
      </c>
      <c r="L152" s="92">
        <f t="shared" si="74"/>
        <v>9560.7999999999993</v>
      </c>
      <c r="M152" s="92">
        <f t="shared" si="74"/>
        <v>7921.8</v>
      </c>
      <c r="N152" s="93">
        <f t="shared" si="74"/>
        <v>7454.3</v>
      </c>
      <c r="O152" s="93">
        <f t="shared" si="74"/>
        <v>7457</v>
      </c>
      <c r="P152" s="93">
        <f t="shared" si="74"/>
        <v>6659.5</v>
      </c>
      <c r="Q152" s="93">
        <f t="shared" si="74"/>
        <v>6661.7</v>
      </c>
      <c r="R152" s="92">
        <f t="shared" si="74"/>
        <v>6661.7</v>
      </c>
      <c r="S152" s="93">
        <f t="shared" si="74"/>
        <v>6663.9</v>
      </c>
      <c r="T152" s="93">
        <f t="shared" si="74"/>
        <v>6666.1</v>
      </c>
      <c r="U152" s="93">
        <f t="shared" si="74"/>
        <v>6878.3</v>
      </c>
      <c r="V152" s="93">
        <f t="shared" si="74"/>
        <v>6330.1</v>
      </c>
      <c r="W152" s="92">
        <f t="shared" si="74"/>
        <v>6330.1</v>
      </c>
      <c r="X152" s="93">
        <f t="shared" si="74"/>
        <v>7722</v>
      </c>
      <c r="Y152" s="93">
        <f t="shared" si="74"/>
        <v>7423.9</v>
      </c>
      <c r="Z152" s="93">
        <f t="shared" si="74"/>
        <v>8376.6</v>
      </c>
      <c r="AA152" s="93">
        <f t="shared" si="74"/>
        <v>7623</v>
      </c>
      <c r="AB152" s="92">
        <f t="shared" si="74"/>
        <v>7623</v>
      </c>
      <c r="AC152" s="93">
        <f t="shared" si="74"/>
        <v>7456.4</v>
      </c>
      <c r="AD152" s="136">
        <f t="shared" ref="AD152:AF152" si="75">AD150+AD151</f>
        <v>8956.4</v>
      </c>
      <c r="AE152" s="136">
        <f t="shared" si="75"/>
        <v>8456.4</v>
      </c>
      <c r="AF152" s="136">
        <f t="shared" si="75"/>
        <v>7656.4</v>
      </c>
      <c r="AG152" s="144">
        <f t="shared" ref="AG152" si="76">AF152</f>
        <v>7656.4</v>
      </c>
      <c r="AH152" s="144">
        <f>AG152+AH249</f>
        <v>8856.4</v>
      </c>
    </row>
    <row r="153" spans="1:38" ht="15" customHeight="1">
      <c r="A153" t="s">
        <v>115</v>
      </c>
      <c r="B153" s="92">
        <f>B102</f>
        <v>270.39400000000001</v>
      </c>
      <c r="C153" s="92">
        <f t="shared" ref="C153:AC153" si="77">C102</f>
        <v>338.101</v>
      </c>
      <c r="D153" s="92">
        <f t="shared" si="77"/>
        <v>370.59</v>
      </c>
      <c r="E153" s="92">
        <f t="shared" si="77"/>
        <v>459.72</v>
      </c>
      <c r="F153" s="92">
        <f t="shared" si="77"/>
        <v>610.42999999999995</v>
      </c>
      <c r="G153" s="92">
        <f t="shared" si="77"/>
        <v>778.51099999999997</v>
      </c>
      <c r="H153" s="92">
        <f t="shared" si="77"/>
        <v>757.2</v>
      </c>
      <c r="I153" s="92">
        <f t="shared" si="77"/>
        <v>671.3</v>
      </c>
      <c r="J153" s="92">
        <f t="shared" si="77"/>
        <v>364.4</v>
      </c>
      <c r="K153" s="92">
        <f t="shared" si="77"/>
        <v>709.7</v>
      </c>
      <c r="L153" s="92">
        <f t="shared" si="77"/>
        <v>308.3</v>
      </c>
      <c r="M153" s="92">
        <f t="shared" si="77"/>
        <v>351.5</v>
      </c>
      <c r="N153" s="93">
        <f t="shared" si="77"/>
        <v>3237.5</v>
      </c>
      <c r="O153" s="93">
        <f t="shared" si="77"/>
        <v>2879.1</v>
      </c>
      <c r="P153" s="93">
        <f t="shared" si="77"/>
        <v>1894.5</v>
      </c>
      <c r="Q153" s="93">
        <f t="shared" si="77"/>
        <v>792.8</v>
      </c>
      <c r="R153" s="92">
        <f t="shared" si="77"/>
        <v>792.8</v>
      </c>
      <c r="S153" s="93">
        <f t="shared" si="77"/>
        <v>1181.5999999999999</v>
      </c>
      <c r="T153" s="93">
        <f t="shared" si="77"/>
        <v>1462.8</v>
      </c>
      <c r="U153" s="93">
        <f t="shared" si="77"/>
        <v>299.5</v>
      </c>
      <c r="V153" s="93">
        <f t="shared" si="77"/>
        <v>214.3</v>
      </c>
      <c r="W153" s="92">
        <f t="shared" si="77"/>
        <v>214.3</v>
      </c>
      <c r="X153" s="93">
        <f t="shared" si="77"/>
        <v>198.4</v>
      </c>
      <c r="Y153" s="93">
        <f t="shared" si="77"/>
        <v>251.5</v>
      </c>
      <c r="Z153" s="93">
        <f t="shared" si="77"/>
        <v>269.60000000000002</v>
      </c>
      <c r="AA153" s="93">
        <f t="shared" si="77"/>
        <v>188.2</v>
      </c>
      <c r="AB153" s="92">
        <f t="shared" si="77"/>
        <v>188.2</v>
      </c>
      <c r="AC153" s="93">
        <f t="shared" si="77"/>
        <v>372.8</v>
      </c>
      <c r="AD153" s="136">
        <f t="shared" ref="AD153:AF153" ca="1" si="78">AD102</f>
        <v>567.58538573529358</v>
      </c>
      <c r="AE153" s="136">
        <f t="shared" ca="1" si="78"/>
        <v>786.93694588096616</v>
      </c>
      <c r="AF153" s="136">
        <f t="shared" ca="1" si="78"/>
        <v>419.00268437176305</v>
      </c>
      <c r="AG153" s="144">
        <f t="shared" ref="AG153" ca="1" si="79">AF153</f>
        <v>419.00268437176305</v>
      </c>
      <c r="AH153" s="143">
        <f ca="1">AH102</f>
        <v>347.23568957607472</v>
      </c>
    </row>
    <row r="154" spans="1:38" ht="15" customHeight="1">
      <c r="A154" t="s">
        <v>116</v>
      </c>
      <c r="B154" s="92">
        <f>B152-B153</f>
        <v>1070.6510000000001</v>
      </c>
      <c r="C154" s="92">
        <f t="shared" ref="C154:AC154" si="80">C152-C153</f>
        <v>746.91500000000008</v>
      </c>
      <c r="D154" s="92">
        <f t="shared" si="80"/>
        <v>1651.5319999999999</v>
      </c>
      <c r="E154" s="92">
        <f t="shared" si="80"/>
        <v>2005.1319999999998</v>
      </c>
      <c r="F154" s="92">
        <f t="shared" si="80"/>
        <v>1590.9440000000004</v>
      </c>
      <c r="G154" s="92">
        <f t="shared" si="80"/>
        <v>2492.7109999999998</v>
      </c>
      <c r="H154" s="92">
        <f t="shared" si="80"/>
        <v>5452.3360000000002</v>
      </c>
      <c r="I154" s="92">
        <f t="shared" si="80"/>
        <v>4484.2</v>
      </c>
      <c r="J154" s="92">
        <f t="shared" si="80"/>
        <v>4577.3</v>
      </c>
      <c r="K154" s="92">
        <f t="shared" si="80"/>
        <v>4565.6000000000004</v>
      </c>
      <c r="L154" s="92">
        <f t="shared" si="80"/>
        <v>9252.5</v>
      </c>
      <c r="M154" s="92">
        <f t="shared" si="80"/>
        <v>7570.3</v>
      </c>
      <c r="N154" s="93">
        <f t="shared" si="80"/>
        <v>4216.8</v>
      </c>
      <c r="O154" s="93">
        <f t="shared" si="80"/>
        <v>4577.8999999999996</v>
      </c>
      <c r="P154" s="93">
        <f t="shared" si="80"/>
        <v>4765</v>
      </c>
      <c r="Q154" s="93">
        <f t="shared" si="80"/>
        <v>5868.9</v>
      </c>
      <c r="R154" s="92">
        <f t="shared" si="80"/>
        <v>5868.9</v>
      </c>
      <c r="S154" s="93">
        <f t="shared" si="80"/>
        <v>5482.2999999999993</v>
      </c>
      <c r="T154" s="93">
        <f t="shared" si="80"/>
        <v>5203.3</v>
      </c>
      <c r="U154" s="93">
        <f t="shared" si="80"/>
        <v>6578.8</v>
      </c>
      <c r="V154" s="93">
        <f t="shared" si="80"/>
        <v>6115.8</v>
      </c>
      <c r="W154" s="92">
        <f t="shared" si="80"/>
        <v>6115.8</v>
      </c>
      <c r="X154" s="93">
        <f t="shared" si="80"/>
        <v>7523.6</v>
      </c>
      <c r="Y154" s="93">
        <f t="shared" si="80"/>
        <v>7172.4</v>
      </c>
      <c r="Z154" s="93">
        <f t="shared" si="80"/>
        <v>8107</v>
      </c>
      <c r="AA154" s="93">
        <f t="shared" si="80"/>
        <v>7434.8</v>
      </c>
      <c r="AB154" s="92">
        <f t="shared" si="80"/>
        <v>7434.8</v>
      </c>
      <c r="AC154" s="93">
        <f t="shared" si="80"/>
        <v>7083.5999999999995</v>
      </c>
      <c r="AD154" s="136">
        <f t="shared" ref="AD154:AF154" ca="1" si="81">AD152-AD153</f>
        <v>8388.8146142647056</v>
      </c>
      <c r="AE154" s="136">
        <f t="shared" ca="1" si="81"/>
        <v>7669.4630541190336</v>
      </c>
      <c r="AF154" s="136">
        <f t="shared" ca="1" si="81"/>
        <v>7237.3973156282364</v>
      </c>
      <c r="AG154" s="144">
        <f t="shared" ref="AG154" ca="1" si="82">AF154</f>
        <v>7237.3973156282364</v>
      </c>
      <c r="AH154" s="144">
        <f ca="1">AH152-AH153</f>
        <v>8509.1643104239247</v>
      </c>
    </row>
    <row r="155" spans="1:38" ht="15" customHeight="1">
      <c r="A155" t="s">
        <v>41</v>
      </c>
      <c r="AC155" s="35">
        <f>-63/AC152*4</f>
        <v>-3.3796470146451374E-2</v>
      </c>
      <c r="AG155" s="92"/>
    </row>
    <row r="156" spans="1:38" ht="15" customHeight="1">
      <c r="A156"/>
    </row>
    <row r="157" spans="1:38" ht="15" customHeight="1">
      <c r="A157" t="s">
        <v>117</v>
      </c>
      <c r="B157" s="107">
        <f t="shared" ref="B157:AC157" si="83">B74</f>
        <v>637.94800000000009</v>
      </c>
      <c r="C157" s="107">
        <f t="shared" si="83"/>
        <v>808.73500000000001</v>
      </c>
      <c r="D157" s="107">
        <f t="shared" si="83"/>
        <v>910.03500000000008</v>
      </c>
      <c r="E157" s="107">
        <f t="shared" si="83"/>
        <v>1031.3609999999999</v>
      </c>
      <c r="F157" s="107">
        <f t="shared" si="83"/>
        <v>1200.5929999999998</v>
      </c>
      <c r="G157" s="107">
        <f t="shared" si="83"/>
        <v>1244.6699999999998</v>
      </c>
      <c r="H157" s="107">
        <f t="shared" si="83"/>
        <v>1317.8999999999999</v>
      </c>
      <c r="I157" s="107">
        <f t="shared" si="83"/>
        <v>1605.3</v>
      </c>
      <c r="J157" s="107">
        <f t="shared" si="83"/>
        <v>1807.5</v>
      </c>
      <c r="K157" s="107">
        <f t="shared" si="83"/>
        <v>1716.8999999999999</v>
      </c>
      <c r="L157" s="107">
        <f t="shared" si="83"/>
        <v>1580.8000000000002</v>
      </c>
      <c r="M157" s="107">
        <f t="shared" si="83"/>
        <v>1875.8</v>
      </c>
      <c r="N157" s="42">
        <f t="shared" si="83"/>
        <v>506.79999999999995</v>
      </c>
      <c r="O157" s="42">
        <f t="shared" si="83"/>
        <v>515.6</v>
      </c>
      <c r="P157" s="42">
        <f t="shared" si="83"/>
        <v>554.80000000000007</v>
      </c>
      <c r="Q157" s="42">
        <f t="shared" si="83"/>
        <v>592.20000000000005</v>
      </c>
      <c r="R157" s="107">
        <f t="shared" si="83"/>
        <v>2169.4</v>
      </c>
      <c r="S157" s="42">
        <f t="shared" si="83"/>
        <v>582.70000000000005</v>
      </c>
      <c r="T157" s="42">
        <f t="shared" si="83"/>
        <v>617.5</v>
      </c>
      <c r="U157" s="42">
        <f t="shared" si="83"/>
        <v>653.1</v>
      </c>
      <c r="V157" s="42">
        <f t="shared" si="83"/>
        <v>659.09999999999991</v>
      </c>
      <c r="W157" s="107">
        <f t="shared" si="83"/>
        <v>2512.3999999999996</v>
      </c>
      <c r="X157" s="42">
        <f t="shared" si="83"/>
        <v>676.3</v>
      </c>
      <c r="Y157" s="42">
        <f t="shared" si="83"/>
        <v>694.6</v>
      </c>
      <c r="Z157" s="42">
        <f t="shared" si="83"/>
        <v>717.5</v>
      </c>
      <c r="AA157" s="42">
        <f t="shared" si="83"/>
        <v>744.6</v>
      </c>
      <c r="AB157" s="107">
        <f t="shared" si="83"/>
        <v>2832.8</v>
      </c>
      <c r="AC157" s="42">
        <f t="shared" si="83"/>
        <v>739.3</v>
      </c>
      <c r="AD157" s="134">
        <f ca="1">AD74</f>
        <v>761.39544235691528</v>
      </c>
      <c r="AE157" s="134">
        <f t="shared" ref="AE157:AF157" ca="1" si="84">AE74</f>
        <v>796.55497131629477</v>
      </c>
      <c r="AF157" s="134">
        <f t="shared" ca="1" si="84"/>
        <v>811.74007904123653</v>
      </c>
      <c r="AG157" s="64">
        <f ca="1">SUM(AC157:AF157)</f>
        <v>3108.9904927144466</v>
      </c>
      <c r="AH157" s="19">
        <f ca="1">AH74</f>
        <v>3546.0793326986004</v>
      </c>
    </row>
    <row r="158" spans="1:38" ht="15" customHeight="1" thickBot="1">
      <c r="A158" t="s">
        <v>118</v>
      </c>
      <c r="B158" s="107">
        <f>B157</f>
        <v>637.94800000000009</v>
      </c>
      <c r="C158" s="107">
        <f t="shared" ref="C158:M158" si="85">C157</f>
        <v>808.73500000000001</v>
      </c>
      <c r="D158" s="107">
        <f t="shared" si="85"/>
        <v>910.03500000000008</v>
      </c>
      <c r="E158" s="107">
        <f t="shared" si="85"/>
        <v>1031.3609999999999</v>
      </c>
      <c r="F158" s="107">
        <f t="shared" si="85"/>
        <v>1200.5929999999998</v>
      </c>
      <c r="G158" s="107">
        <f t="shared" si="85"/>
        <v>1244.6699999999998</v>
      </c>
      <c r="H158" s="107">
        <f t="shared" si="85"/>
        <v>1317.8999999999999</v>
      </c>
      <c r="I158" s="107">
        <f t="shared" si="85"/>
        <v>1605.3</v>
      </c>
      <c r="J158" s="107">
        <f t="shared" si="85"/>
        <v>1807.5</v>
      </c>
      <c r="K158" s="107">
        <f t="shared" si="85"/>
        <v>1716.8999999999999</v>
      </c>
      <c r="L158" s="107">
        <f t="shared" si="85"/>
        <v>1580.8000000000002</v>
      </c>
      <c r="M158" s="107">
        <f t="shared" si="85"/>
        <v>1875.8</v>
      </c>
      <c r="R158" s="107">
        <f>R157</f>
        <v>2169.4</v>
      </c>
      <c r="S158" s="42">
        <f>S157+SUM(O157:Q157)</f>
        <v>2245.3000000000002</v>
      </c>
      <c r="T158" s="42">
        <f>T157+S157+P157+Q157</f>
        <v>2347.1999999999998</v>
      </c>
      <c r="U158" s="42">
        <f>SUM(S157:U157)+Q157</f>
        <v>2445.5</v>
      </c>
      <c r="V158" s="42">
        <f>W157</f>
        <v>2512.3999999999996</v>
      </c>
      <c r="W158" s="107">
        <f>W157</f>
        <v>2512.3999999999996</v>
      </c>
      <c r="X158" s="42">
        <f>X157+SUM(T157:V157)</f>
        <v>2606</v>
      </c>
      <c r="Y158" s="42">
        <f>Y157+X157+U157+V157</f>
        <v>2683.1</v>
      </c>
      <c r="Z158" s="42">
        <f>SUM(X157:Z157)+V157</f>
        <v>2747.5</v>
      </c>
      <c r="AA158" s="42">
        <f>AB157</f>
        <v>2832.8</v>
      </c>
      <c r="AB158" s="107">
        <f>AB157</f>
        <v>2832.8</v>
      </c>
      <c r="AC158" s="42">
        <f>AC157+SUM(Y157:AA157)</f>
        <v>2896</v>
      </c>
      <c r="AD158" s="134">
        <f ca="1">AD157+AC157+AA157+Z157</f>
        <v>2962.7954423569154</v>
      </c>
      <c r="AE158" s="134">
        <f ca="1">AE157+AD157+AC157+AA157</f>
        <v>3041.8504136732099</v>
      </c>
      <c r="AF158" s="134">
        <f ca="1">AF157+AE157+AC157+AD157</f>
        <v>3108.9904927144466</v>
      </c>
      <c r="AG158" s="64">
        <f ca="1">AG157</f>
        <v>3108.9904927144466</v>
      </c>
      <c r="AH158" s="19">
        <f ca="1">AH157</f>
        <v>3546.0793326986004</v>
      </c>
    </row>
    <row r="159" spans="1:38" s="31" customFormat="1" ht="15" customHeight="1" thickBot="1">
      <c r="A159" s="101" t="s">
        <v>119</v>
      </c>
      <c r="B159" s="108">
        <f t="shared" ref="B159:M159" si="86">B154/B158</f>
        <v>1.6782731507897195</v>
      </c>
      <c r="C159" s="108">
        <f t="shared" si="86"/>
        <v>0.9235596332544036</v>
      </c>
      <c r="D159" s="108">
        <f t="shared" si="86"/>
        <v>1.8148005296499583</v>
      </c>
      <c r="E159" s="108">
        <f t="shared" si="86"/>
        <v>1.9441611618046446</v>
      </c>
      <c r="F159" s="108">
        <f t="shared" si="86"/>
        <v>1.3251318306870026</v>
      </c>
      <c r="G159" s="108">
        <f t="shared" si="86"/>
        <v>2.0027083483975674</v>
      </c>
      <c r="H159" s="108">
        <f t="shared" si="86"/>
        <v>4.1371393884209731</v>
      </c>
      <c r="I159" s="108">
        <f t="shared" si="86"/>
        <v>2.793371955397745</v>
      </c>
      <c r="J159" s="108">
        <f t="shared" si="86"/>
        <v>2.5323928077455049</v>
      </c>
      <c r="K159" s="108">
        <f t="shared" si="86"/>
        <v>2.6592113693284412</v>
      </c>
      <c r="L159" s="108">
        <f t="shared" si="86"/>
        <v>5.8530490890688256</v>
      </c>
      <c r="M159" s="108">
        <f t="shared" si="86"/>
        <v>4.0357714042008741</v>
      </c>
      <c r="N159" s="105"/>
      <c r="O159" s="105"/>
      <c r="P159" s="105"/>
      <c r="Q159" s="105"/>
      <c r="R159" s="108">
        <f t="shared" ref="R159:AC159" si="87">R154/R158</f>
        <v>2.7053102240250757</v>
      </c>
      <c r="S159" s="109">
        <f t="shared" si="87"/>
        <v>2.4416781721818905</v>
      </c>
      <c r="T159" s="109">
        <f t="shared" si="87"/>
        <v>2.2168115201090663</v>
      </c>
      <c r="U159" s="109">
        <f t="shared" si="87"/>
        <v>2.6901656103046414</v>
      </c>
      <c r="V159" s="109">
        <f t="shared" si="87"/>
        <v>2.4342461391498174</v>
      </c>
      <c r="W159" s="108">
        <f t="shared" si="87"/>
        <v>2.4342461391498174</v>
      </c>
      <c r="X159" s="109">
        <f t="shared" si="87"/>
        <v>2.8870299309286263</v>
      </c>
      <c r="Y159" s="109">
        <f t="shared" si="87"/>
        <v>2.6731765495136224</v>
      </c>
      <c r="Z159" s="109">
        <f t="shared" si="87"/>
        <v>2.9506824385805279</v>
      </c>
      <c r="AA159" s="109">
        <f t="shared" si="87"/>
        <v>2.6245410900875457</v>
      </c>
      <c r="AB159" s="108">
        <f t="shared" si="87"/>
        <v>2.6245410900875457</v>
      </c>
      <c r="AC159" s="109">
        <f t="shared" si="87"/>
        <v>2.4459944751381215</v>
      </c>
      <c r="AD159" s="71">
        <v>3</v>
      </c>
      <c r="AE159" s="71">
        <f ca="1">AE154/AE158</f>
        <v>2.5213149928887248</v>
      </c>
      <c r="AF159" s="71">
        <f ca="1">AF154/AF158</f>
        <v>2.3278930355651539</v>
      </c>
      <c r="AG159" s="145">
        <f ca="1">AG154/AG158</f>
        <v>2.3278930355651539</v>
      </c>
      <c r="AH159" s="145">
        <f ca="1">AH154/AH158</f>
        <v>2.3995978409057108</v>
      </c>
      <c r="AI159" s="30"/>
      <c r="AJ159" s="30"/>
      <c r="AK159" s="30"/>
      <c r="AL159" s="30"/>
    </row>
    <row r="161" spans="1:38" s="103" customFormat="1" ht="15" customHeight="1">
      <c r="A161" s="102" t="s">
        <v>120</v>
      </c>
      <c r="AD161" s="104"/>
      <c r="AE161" s="104"/>
      <c r="AF161" s="104"/>
      <c r="AG161" s="104"/>
      <c r="AH161" s="104"/>
      <c r="AI161" s="104"/>
      <c r="AJ161" s="104"/>
      <c r="AK161" s="104"/>
      <c r="AL161" s="104"/>
    </row>
    <row r="162" spans="1:38" ht="15" customHeight="1">
      <c r="A162" t="s">
        <v>121</v>
      </c>
      <c r="B162" s="92">
        <f t="shared" ref="B162:AC162" si="88">B100</f>
        <v>5069.5240000000003</v>
      </c>
      <c r="C162" s="92">
        <f t="shared" si="88"/>
        <v>5319.4170000000004</v>
      </c>
      <c r="D162" s="92">
        <f t="shared" si="88"/>
        <v>7071.1040000000003</v>
      </c>
      <c r="E162" s="92">
        <f t="shared" si="88"/>
        <v>8184.9809999999998</v>
      </c>
      <c r="F162" s="92">
        <f t="shared" si="88"/>
        <v>8400.1849999999995</v>
      </c>
      <c r="G162" s="92">
        <f t="shared" si="88"/>
        <v>10168.365</v>
      </c>
      <c r="H162" s="92">
        <f t="shared" si="88"/>
        <v>14324.927</v>
      </c>
      <c r="I162" s="92">
        <f t="shared" si="88"/>
        <v>14316.4</v>
      </c>
      <c r="J162" s="92">
        <f t="shared" si="88"/>
        <v>15249.5</v>
      </c>
      <c r="K162" s="92">
        <f t="shared" si="88"/>
        <v>18108.900000000001</v>
      </c>
      <c r="L162" s="92">
        <f t="shared" si="88"/>
        <v>24024.799999999999</v>
      </c>
      <c r="M162" s="92">
        <f t="shared" si="88"/>
        <v>23713.9</v>
      </c>
      <c r="N162" s="93">
        <f t="shared" si="88"/>
        <v>25635.8</v>
      </c>
      <c r="O162" s="93">
        <f t="shared" si="88"/>
        <v>25350.3</v>
      </c>
      <c r="P162" s="93">
        <f t="shared" si="88"/>
        <v>24397.200000000001</v>
      </c>
      <c r="Q162" s="93">
        <f t="shared" si="88"/>
        <v>26980.799999999999</v>
      </c>
      <c r="R162" s="92">
        <f t="shared" si="88"/>
        <v>26980.799999999999</v>
      </c>
      <c r="S162" s="93">
        <f t="shared" si="88"/>
        <v>27134.799999999999</v>
      </c>
      <c r="T162" s="93">
        <f t="shared" si="88"/>
        <v>27460.400000000001</v>
      </c>
      <c r="U162" s="93">
        <f t="shared" si="88"/>
        <v>28188</v>
      </c>
      <c r="V162" s="93">
        <f t="shared" si="88"/>
        <v>28167.5</v>
      </c>
      <c r="W162" s="92">
        <f t="shared" si="88"/>
        <v>28167.5</v>
      </c>
      <c r="X162" s="93">
        <f t="shared" si="88"/>
        <v>29978.5</v>
      </c>
      <c r="Y162" s="93">
        <f t="shared" si="88"/>
        <v>29847.5</v>
      </c>
      <c r="Z162" s="93">
        <f t="shared" si="88"/>
        <v>31552.7</v>
      </c>
      <c r="AA162" s="93">
        <f t="shared" si="88"/>
        <v>31334.7</v>
      </c>
      <c r="AB162" s="92">
        <f t="shared" si="88"/>
        <v>31334.7</v>
      </c>
      <c r="AC162" s="93">
        <f t="shared" si="88"/>
        <v>31418.799999999999</v>
      </c>
    </row>
    <row r="163" spans="1:38" ht="15" customHeight="1">
      <c r="A163" t="s">
        <v>122</v>
      </c>
      <c r="B163" s="92">
        <f t="shared" ref="B163:AC163" si="89">B124+B125+B131+B132+B135</f>
        <v>446.30299999999994</v>
      </c>
      <c r="C163" s="92">
        <f t="shared" si="89"/>
        <v>484.28999999999996</v>
      </c>
      <c r="D163" s="92">
        <f t="shared" si="89"/>
        <v>567.19500000000005</v>
      </c>
      <c r="E163" s="92">
        <f t="shared" si="89"/>
        <v>632.07499999999993</v>
      </c>
      <c r="F163" s="92">
        <f t="shared" si="89"/>
        <v>616.85500000000002</v>
      </c>
      <c r="G163" s="92">
        <f t="shared" si="89"/>
        <v>713.32299999999998</v>
      </c>
      <c r="H163" s="92">
        <f t="shared" si="89"/>
        <v>1044.297</v>
      </c>
      <c r="I163" s="92">
        <f t="shared" si="89"/>
        <v>1228.5</v>
      </c>
      <c r="J163" s="92">
        <f t="shared" si="89"/>
        <v>1446.7</v>
      </c>
      <c r="K163" s="92">
        <f t="shared" si="89"/>
        <v>1795.1999999999998</v>
      </c>
      <c r="L163" s="92">
        <f t="shared" si="89"/>
        <v>1945</v>
      </c>
      <c r="M163" s="92">
        <f t="shared" si="89"/>
        <v>2322.6</v>
      </c>
      <c r="N163" s="93">
        <f t="shared" si="89"/>
        <v>2702.3</v>
      </c>
      <c r="O163" s="93">
        <f t="shared" si="89"/>
        <v>2366.1999999999998</v>
      </c>
      <c r="P163" s="93">
        <f t="shared" si="89"/>
        <v>2141.5</v>
      </c>
      <c r="Q163" s="93">
        <f t="shared" si="89"/>
        <v>2193.2999999999997</v>
      </c>
      <c r="R163" s="92">
        <f t="shared" si="89"/>
        <v>2193.2999999999997</v>
      </c>
      <c r="S163" s="93">
        <f t="shared" si="89"/>
        <v>2075.9</v>
      </c>
      <c r="T163" s="93">
        <f t="shared" si="89"/>
        <v>2064.1</v>
      </c>
      <c r="U163" s="93">
        <f t="shared" si="89"/>
        <v>2313.4</v>
      </c>
      <c r="V163" s="93">
        <f t="shared" si="89"/>
        <v>2463.7000000000003</v>
      </c>
      <c r="W163" s="92">
        <f t="shared" si="89"/>
        <v>2463.7000000000003</v>
      </c>
      <c r="X163" s="93">
        <f t="shared" si="89"/>
        <v>2409.7999999999997</v>
      </c>
      <c r="Y163" s="93">
        <f t="shared" si="89"/>
        <v>2307.8000000000002</v>
      </c>
      <c r="Z163" s="93">
        <f t="shared" si="89"/>
        <v>2590.7000000000003</v>
      </c>
      <c r="AA163" s="93">
        <f t="shared" si="89"/>
        <v>2789.1</v>
      </c>
      <c r="AB163" s="92">
        <f t="shared" si="89"/>
        <v>2789.1</v>
      </c>
      <c r="AC163" s="93">
        <f t="shared" si="89"/>
        <v>2688.6000000000004</v>
      </c>
    </row>
    <row r="164" spans="1:38" ht="15" customHeight="1">
      <c r="A164" t="s">
        <v>123</v>
      </c>
      <c r="B164" s="92">
        <f>B162+B163</f>
        <v>5515.8270000000002</v>
      </c>
      <c r="C164" s="92">
        <f t="shared" ref="C164:M164" si="90">C162+C163</f>
        <v>5803.7070000000003</v>
      </c>
      <c r="D164" s="92">
        <f t="shared" si="90"/>
        <v>7638.299</v>
      </c>
      <c r="E164" s="92">
        <f t="shared" si="90"/>
        <v>8817.0560000000005</v>
      </c>
      <c r="F164" s="92">
        <f t="shared" si="90"/>
        <v>9017.0399999999991</v>
      </c>
      <c r="G164" s="92">
        <f t="shared" si="90"/>
        <v>10881.688</v>
      </c>
      <c r="H164" s="92">
        <f t="shared" si="90"/>
        <v>15369.224</v>
      </c>
      <c r="I164" s="92">
        <f t="shared" si="90"/>
        <v>15544.9</v>
      </c>
      <c r="J164" s="92">
        <f t="shared" si="90"/>
        <v>16696.2</v>
      </c>
      <c r="K164" s="92">
        <f t="shared" si="90"/>
        <v>19904.100000000002</v>
      </c>
      <c r="L164" s="92">
        <f t="shared" si="90"/>
        <v>25969.8</v>
      </c>
      <c r="M164" s="92">
        <f t="shared" si="90"/>
        <v>26036.5</v>
      </c>
      <c r="N164" s="93">
        <f t="shared" ref="N164" si="91">N162+N163</f>
        <v>28338.1</v>
      </c>
      <c r="O164" s="93">
        <f t="shared" ref="O164" si="92">O162+O163</f>
        <v>27716.5</v>
      </c>
      <c r="P164" s="93">
        <f t="shared" ref="P164" si="93">P162+P163</f>
        <v>26538.7</v>
      </c>
      <c r="Q164" s="93">
        <f t="shared" ref="Q164" si="94">Q162+Q163</f>
        <v>29174.1</v>
      </c>
      <c r="R164" s="92">
        <f t="shared" ref="R164" si="95">R162+R163</f>
        <v>29174.1</v>
      </c>
      <c r="S164" s="93">
        <f t="shared" ref="S164" si="96">S162+S163</f>
        <v>29210.7</v>
      </c>
      <c r="T164" s="93">
        <f t="shared" ref="T164" si="97">T162+T163</f>
        <v>29524.5</v>
      </c>
      <c r="U164" s="93">
        <f t="shared" ref="U164" si="98">U162+U163</f>
        <v>30501.4</v>
      </c>
      <c r="V164" s="93">
        <f t="shared" ref="V164" si="99">V162+V163</f>
        <v>30631.200000000001</v>
      </c>
      <c r="W164" s="92">
        <f t="shared" ref="W164" si="100">W162+W163</f>
        <v>30631.200000000001</v>
      </c>
      <c r="X164" s="93">
        <f t="shared" ref="X164" si="101">X162+X163</f>
        <v>32388.3</v>
      </c>
      <c r="Y164" s="93">
        <f t="shared" ref="Y164" si="102">Y162+Y163</f>
        <v>32155.3</v>
      </c>
      <c r="Z164" s="93">
        <f t="shared" ref="Z164" si="103">Z162+Z163</f>
        <v>34143.4</v>
      </c>
      <c r="AA164" s="93">
        <f t="shared" ref="AA164" si="104">AA162+AA163</f>
        <v>34123.800000000003</v>
      </c>
      <c r="AB164" s="92">
        <f t="shared" ref="AB164" si="105">AB162+AB163</f>
        <v>34123.800000000003</v>
      </c>
      <c r="AC164" s="93">
        <f t="shared" ref="AC164" si="106">AC162+AC163</f>
        <v>34107.4</v>
      </c>
    </row>
    <row r="165" spans="1:38" ht="15" customHeight="1">
      <c r="A165" t="s">
        <v>124</v>
      </c>
      <c r="B165" s="92">
        <f t="shared" ref="B165:AC165" si="107">B115</f>
        <v>2727.78</v>
      </c>
      <c r="C165" s="92">
        <f t="shared" si="107"/>
        <v>2866.4259999999999</v>
      </c>
      <c r="D165" s="92">
        <f t="shared" si="107"/>
        <v>3868.857</v>
      </c>
      <c r="E165" s="92">
        <f t="shared" si="107"/>
        <v>4549.9979999999996</v>
      </c>
      <c r="F165" s="92">
        <f t="shared" si="107"/>
        <v>4710.6909999999998</v>
      </c>
      <c r="G165" s="92">
        <f t="shared" si="107"/>
        <v>5824.7259999999997</v>
      </c>
      <c r="H165" s="92">
        <f t="shared" si="107"/>
        <v>8647.1419999999998</v>
      </c>
      <c r="I165" s="92">
        <f t="shared" si="107"/>
        <v>8820.2999999999993</v>
      </c>
      <c r="J165" s="92">
        <f t="shared" si="107"/>
        <v>9346.7999999999993</v>
      </c>
      <c r="K165" s="92">
        <f t="shared" si="107"/>
        <v>10815.4</v>
      </c>
      <c r="L165" s="92">
        <f t="shared" si="107"/>
        <v>13966</v>
      </c>
      <c r="M165" s="92">
        <f t="shared" si="107"/>
        <v>13476.3</v>
      </c>
      <c r="N165" s="93">
        <f t="shared" si="107"/>
        <v>14094.9</v>
      </c>
      <c r="O165" s="93">
        <f t="shared" si="107"/>
        <v>13566.6</v>
      </c>
      <c r="P165" s="93">
        <f t="shared" si="107"/>
        <v>13672.8</v>
      </c>
      <c r="Q165" s="93">
        <f t="shared" si="107"/>
        <v>15946.1</v>
      </c>
      <c r="R165" s="92">
        <f t="shared" si="107"/>
        <v>15946.1</v>
      </c>
      <c r="S165" s="93">
        <f t="shared" si="107"/>
        <v>15962.8</v>
      </c>
      <c r="T165" s="93">
        <f t="shared" si="107"/>
        <v>16002.5</v>
      </c>
      <c r="U165" s="93">
        <f t="shared" si="107"/>
        <v>17047.599999999999</v>
      </c>
      <c r="V165" s="93">
        <f t="shared" si="107"/>
        <v>17118.8</v>
      </c>
      <c r="W165" s="92">
        <f t="shared" si="107"/>
        <v>17118.8</v>
      </c>
      <c r="X165" s="93">
        <f t="shared" si="107"/>
        <v>18310.8</v>
      </c>
      <c r="Y165" s="93">
        <f t="shared" si="107"/>
        <v>18313.099999999999</v>
      </c>
      <c r="Z165" s="93">
        <f t="shared" si="107"/>
        <v>19267.2</v>
      </c>
      <c r="AA165" s="93">
        <f t="shared" si="107"/>
        <v>19312.900000000001</v>
      </c>
      <c r="AB165" s="92">
        <f t="shared" si="107"/>
        <v>19312.900000000001</v>
      </c>
      <c r="AC165" s="93">
        <f t="shared" si="107"/>
        <v>19408.2</v>
      </c>
    </row>
    <row r="166" spans="1:38" ht="15" customHeight="1">
      <c r="A166" t="s">
        <v>125</v>
      </c>
      <c r="B166" s="92">
        <f>B164-B165</f>
        <v>2788.047</v>
      </c>
      <c r="C166" s="92">
        <f t="shared" ref="C166:AC166" si="108">C164-C165</f>
        <v>2937.2810000000004</v>
      </c>
      <c r="D166" s="92">
        <f t="shared" si="108"/>
        <v>3769.442</v>
      </c>
      <c r="E166" s="92">
        <f t="shared" si="108"/>
        <v>4267.0580000000009</v>
      </c>
      <c r="F166" s="92">
        <f t="shared" si="108"/>
        <v>4306.3489999999993</v>
      </c>
      <c r="G166" s="92">
        <f t="shared" si="108"/>
        <v>5056.9620000000004</v>
      </c>
      <c r="H166" s="92">
        <f t="shared" si="108"/>
        <v>6722.0820000000003</v>
      </c>
      <c r="I166" s="92">
        <f t="shared" si="108"/>
        <v>6724.6</v>
      </c>
      <c r="J166" s="92">
        <f t="shared" si="108"/>
        <v>7349.4000000000015</v>
      </c>
      <c r="K166" s="92">
        <f t="shared" si="108"/>
        <v>9088.7000000000025</v>
      </c>
      <c r="L166" s="92">
        <f t="shared" si="108"/>
        <v>12003.8</v>
      </c>
      <c r="M166" s="92">
        <f t="shared" si="108"/>
        <v>12560.2</v>
      </c>
      <c r="N166" s="93">
        <f t="shared" si="108"/>
        <v>14243.199999999999</v>
      </c>
      <c r="O166" s="93">
        <f t="shared" si="108"/>
        <v>14149.9</v>
      </c>
      <c r="P166" s="93">
        <f t="shared" si="108"/>
        <v>12865.900000000001</v>
      </c>
      <c r="Q166" s="93">
        <f t="shared" si="108"/>
        <v>13227.999999999998</v>
      </c>
      <c r="R166" s="92">
        <f t="shared" si="108"/>
        <v>13227.999999999998</v>
      </c>
      <c r="S166" s="93">
        <f t="shared" si="108"/>
        <v>13247.900000000001</v>
      </c>
      <c r="T166" s="93">
        <f t="shared" si="108"/>
        <v>13522</v>
      </c>
      <c r="U166" s="93">
        <f t="shared" si="108"/>
        <v>13453.800000000003</v>
      </c>
      <c r="V166" s="93">
        <f t="shared" si="108"/>
        <v>13512.400000000001</v>
      </c>
      <c r="W166" s="92">
        <f t="shared" si="108"/>
        <v>13512.400000000001</v>
      </c>
      <c r="X166" s="93">
        <f t="shared" si="108"/>
        <v>14077.5</v>
      </c>
      <c r="Y166" s="93">
        <f t="shared" si="108"/>
        <v>13842.2</v>
      </c>
      <c r="Z166" s="93">
        <f t="shared" si="108"/>
        <v>14876.2</v>
      </c>
      <c r="AA166" s="93">
        <f t="shared" si="108"/>
        <v>14810.900000000001</v>
      </c>
      <c r="AB166" s="92">
        <f t="shared" si="108"/>
        <v>14810.900000000001</v>
      </c>
      <c r="AC166" s="93">
        <f t="shared" si="108"/>
        <v>14699.2</v>
      </c>
    </row>
    <row r="167" spans="1:38" ht="15" customHeight="1">
      <c r="A167"/>
    </row>
    <row r="168" spans="1:38" ht="15" customHeight="1">
      <c r="A168" t="s">
        <v>126</v>
      </c>
      <c r="B168" s="107">
        <f t="shared" ref="B168:AC168" si="109">B74-B71+B69</f>
        <v>514.92700000000013</v>
      </c>
      <c r="C168" s="107">
        <f t="shared" si="109"/>
        <v>668.63499999999999</v>
      </c>
      <c r="D168" s="107">
        <f t="shared" si="109"/>
        <v>755.28700000000003</v>
      </c>
      <c r="E168" s="107">
        <f t="shared" si="109"/>
        <v>842.16099999999983</v>
      </c>
      <c r="F168" s="107">
        <f t="shared" si="109"/>
        <v>1003.2929999999999</v>
      </c>
      <c r="G168" s="107">
        <f t="shared" si="109"/>
        <v>1040.3699999999999</v>
      </c>
      <c r="H168" s="107">
        <f t="shared" si="109"/>
        <v>1077.3999999999999</v>
      </c>
      <c r="I168" s="107">
        <f t="shared" si="109"/>
        <v>1260.3</v>
      </c>
      <c r="J168" s="107">
        <f t="shared" si="109"/>
        <v>1439.5</v>
      </c>
      <c r="K168" s="107">
        <f t="shared" si="109"/>
        <v>1332.8999999999999</v>
      </c>
      <c r="L168" s="107">
        <f t="shared" si="109"/>
        <v>1089.8000000000002</v>
      </c>
      <c r="M168" s="107">
        <f t="shared" si="109"/>
        <v>1260.8</v>
      </c>
      <c r="N168" s="42">
        <f t="shared" si="109"/>
        <v>506.79999999999995</v>
      </c>
      <c r="O168" s="42">
        <f t="shared" si="109"/>
        <v>504.6</v>
      </c>
      <c r="P168" s="42">
        <f t="shared" si="109"/>
        <v>542.80000000000007</v>
      </c>
      <c r="Q168" s="42">
        <f t="shared" si="109"/>
        <v>580.20000000000005</v>
      </c>
      <c r="R168" s="107">
        <f t="shared" si="109"/>
        <v>2119.4</v>
      </c>
      <c r="S168" s="42">
        <f t="shared" si="109"/>
        <v>568.70000000000005</v>
      </c>
      <c r="T168" s="42">
        <f t="shared" si="109"/>
        <v>602.5</v>
      </c>
      <c r="U168" s="42">
        <f t="shared" si="109"/>
        <v>639.1</v>
      </c>
      <c r="V168" s="42">
        <f t="shared" si="109"/>
        <v>644.09999999999991</v>
      </c>
      <c r="W168" s="107">
        <f t="shared" si="109"/>
        <v>2455.3999999999996</v>
      </c>
      <c r="X168" s="42">
        <f t="shared" si="109"/>
        <v>660.3</v>
      </c>
      <c r="Y168" s="42">
        <f t="shared" si="109"/>
        <v>678.6</v>
      </c>
      <c r="Z168" s="42">
        <f t="shared" si="109"/>
        <v>700.5</v>
      </c>
      <c r="AA168" s="42">
        <f t="shared" si="109"/>
        <v>725.6</v>
      </c>
      <c r="AB168" s="107">
        <f t="shared" si="109"/>
        <v>2764.8</v>
      </c>
      <c r="AC168" s="42">
        <f t="shared" si="109"/>
        <v>720.3</v>
      </c>
    </row>
    <row r="169" spans="1:38" ht="15" customHeight="1">
      <c r="A169" t="s">
        <v>127</v>
      </c>
      <c r="B169" s="38">
        <f t="shared" ref="B169:AC169" si="110">B85</f>
        <v>0.28058805425585531</v>
      </c>
      <c r="C169" s="38">
        <f t="shared" si="110"/>
        <v>0.29379143684079168</v>
      </c>
      <c r="D169" s="38">
        <f t="shared" si="110"/>
        <v>0.29609236312057563</v>
      </c>
      <c r="E169" s="38">
        <f t="shared" si="110"/>
        <v>0.28620662220041637</v>
      </c>
      <c r="F169" s="38">
        <f t="shared" si="110"/>
        <v>0.29889978468857981</v>
      </c>
      <c r="G169" s="38">
        <f t="shared" si="110"/>
        <v>0.30556145838009868</v>
      </c>
      <c r="H169" s="38">
        <f t="shared" si="110"/>
        <v>0.29980863278758241</v>
      </c>
      <c r="I169" s="38">
        <f t="shared" si="110"/>
        <v>6.0790567314197345E-2</v>
      </c>
      <c r="J169" s="38">
        <f t="shared" si="110"/>
        <v>0.21194926568758343</v>
      </c>
      <c r="K169" s="38">
        <f t="shared" si="110"/>
        <v>0.20287741810051518</v>
      </c>
      <c r="L169" s="38">
        <f t="shared" si="110"/>
        <v>0.21769418321142461</v>
      </c>
      <c r="M169" s="38">
        <f t="shared" si="110"/>
        <v>0.21959492198856476</v>
      </c>
      <c r="N169" s="35">
        <f t="shared" si="110"/>
        <v>0.2151394422310757</v>
      </c>
      <c r="O169" s="35">
        <f t="shared" si="110"/>
        <v>0.28999684443041973</v>
      </c>
      <c r="P169" s="35">
        <f t="shared" si="110"/>
        <v>0.21655034895314057</v>
      </c>
      <c r="Q169" s="35">
        <f t="shared" si="110"/>
        <v>0.20535714285714285</v>
      </c>
      <c r="R169" s="38">
        <f t="shared" si="110"/>
        <v>0.20830306175402177</v>
      </c>
      <c r="S169" s="35">
        <f t="shared" si="110"/>
        <v>0.21419160549595329</v>
      </c>
      <c r="T169" s="35">
        <f t="shared" si="110"/>
        <v>0.22141976395983792</v>
      </c>
      <c r="U169" s="35">
        <f t="shared" si="110"/>
        <v>0.21954080777610188</v>
      </c>
      <c r="V169" s="35">
        <f t="shared" si="110"/>
        <v>0.2074074074074074</v>
      </c>
      <c r="W169" s="38">
        <f t="shared" si="110"/>
        <v>0.21587980958204131</v>
      </c>
      <c r="X169" s="35">
        <f t="shared" si="110"/>
        <v>0.21403855659911025</v>
      </c>
      <c r="Y169" s="35">
        <f t="shared" si="110"/>
        <v>0.20814923907707417</v>
      </c>
      <c r="Z169" s="35">
        <f t="shared" si="110"/>
        <v>0.21223135271807839</v>
      </c>
      <c r="AA169" s="35">
        <f t="shared" si="110"/>
        <v>0.2054062309102016</v>
      </c>
      <c r="AB169" s="38">
        <f t="shared" si="110"/>
        <v>0.21084770114942528</v>
      </c>
      <c r="AC169" s="35">
        <f t="shared" si="110"/>
        <v>0.21160877513711154</v>
      </c>
    </row>
    <row r="170" spans="1:38" ht="15" customHeight="1">
      <c r="A170" t="s">
        <v>128</v>
      </c>
      <c r="B170" s="46">
        <f>B168*-B169</f>
        <v>-144.48236501380484</v>
      </c>
      <c r="C170" s="46">
        <f t="shared" ref="C170:M170" si="111">C168*-C169</f>
        <v>-196.43923737204273</v>
      </c>
      <c r="D170" s="46">
        <f t="shared" si="111"/>
        <v>-223.63471266425023</v>
      </c>
      <c r="E170" s="46">
        <f t="shared" si="111"/>
        <v>-241.03205515892481</v>
      </c>
      <c r="F170" s="46">
        <f t="shared" si="111"/>
        <v>-299.8840616795593</v>
      </c>
      <c r="G170" s="46">
        <f t="shared" si="111"/>
        <v>-317.89697445490322</v>
      </c>
      <c r="H170" s="46">
        <f t="shared" si="111"/>
        <v>-323.01382096534127</v>
      </c>
      <c r="I170" s="46">
        <f t="shared" si="111"/>
        <v>-76.614351986082909</v>
      </c>
      <c r="J170" s="46">
        <f t="shared" si="111"/>
        <v>-305.10096795727634</v>
      </c>
      <c r="K170" s="46">
        <f t="shared" si="111"/>
        <v>-270.41531058617664</v>
      </c>
      <c r="L170" s="46">
        <f t="shared" si="111"/>
        <v>-237.24312086381059</v>
      </c>
      <c r="M170" s="46">
        <f t="shared" si="111"/>
        <v>-276.86527764318242</v>
      </c>
      <c r="N170" s="111">
        <f t="shared" ref="N170" si="112">N168*-N169</f>
        <v>-109.03266932270915</v>
      </c>
      <c r="O170" s="111">
        <f t="shared" ref="O170" si="113">O168*-O169</f>
        <v>-146.33240769958979</v>
      </c>
      <c r="P170" s="111">
        <f t="shared" ref="P170" si="114">P168*-P169</f>
        <v>-117.54352941176472</v>
      </c>
      <c r="Q170" s="111">
        <f t="shared" ref="Q170" si="115">Q168*-Q169</f>
        <v>-119.14821428571429</v>
      </c>
      <c r="R170" s="46">
        <f t="shared" ref="R170" si="116">R168*-R169</f>
        <v>-441.47750908147378</v>
      </c>
      <c r="S170" s="111">
        <f t="shared" ref="S170" si="117">S168*-S169</f>
        <v>-121.81076604554865</v>
      </c>
      <c r="T170" s="111">
        <f t="shared" ref="T170" si="118">T168*-T169</f>
        <v>-133.40540778580234</v>
      </c>
      <c r="U170" s="111">
        <f t="shared" ref="U170" si="119">U168*-U169</f>
        <v>-140.30853024970671</v>
      </c>
      <c r="V170" s="111">
        <f t="shared" ref="V170" si="120">V168*-V169</f>
        <v>-133.59111111111108</v>
      </c>
      <c r="W170" s="46">
        <f t="shared" ref="W170" si="121">W168*-W169</f>
        <v>-530.07128444774412</v>
      </c>
      <c r="X170" s="111">
        <f t="shared" ref="X170" si="122">X168*-X169</f>
        <v>-141.3296589223925</v>
      </c>
      <c r="Y170" s="111">
        <f t="shared" ref="Y170" si="123">Y168*-Y169</f>
        <v>-141.25007363770254</v>
      </c>
      <c r="Z170" s="111">
        <f t="shared" ref="Z170" si="124">Z168*-Z169</f>
        <v>-148.66806257901391</v>
      </c>
      <c r="AA170" s="111">
        <f t="shared" ref="AA170" si="125">AA168*-AA169</f>
        <v>-149.04276114844228</v>
      </c>
      <c r="AB170" s="46">
        <f t="shared" ref="AB170" si="126">AB168*-AB169</f>
        <v>-582.95172413793102</v>
      </c>
      <c r="AC170" s="111">
        <f t="shared" ref="AC170" si="127">AC168*-AC169</f>
        <v>-152.42180073126144</v>
      </c>
    </row>
    <row r="171" spans="1:38" ht="15" customHeight="1">
      <c r="A171" t="s">
        <v>129</v>
      </c>
      <c r="B171" s="107">
        <f>B168+B170</f>
        <v>370.4446349861953</v>
      </c>
      <c r="C171" s="107">
        <f t="shared" ref="C171:M171" si="128">C168+C170</f>
        <v>472.19576262795727</v>
      </c>
      <c r="D171" s="107">
        <f t="shared" si="128"/>
        <v>531.65228733574986</v>
      </c>
      <c r="E171" s="107">
        <f t="shared" si="128"/>
        <v>601.12894484107505</v>
      </c>
      <c r="F171" s="107">
        <f t="shared" si="128"/>
        <v>703.4089383204406</v>
      </c>
      <c r="G171" s="107">
        <f t="shared" si="128"/>
        <v>722.47302554509668</v>
      </c>
      <c r="H171" s="107">
        <f t="shared" si="128"/>
        <v>754.38617903465865</v>
      </c>
      <c r="I171" s="107">
        <f t="shared" si="128"/>
        <v>1183.685648013917</v>
      </c>
      <c r="J171" s="107">
        <f t="shared" si="128"/>
        <v>1134.3990320427238</v>
      </c>
      <c r="K171" s="107">
        <f t="shared" si="128"/>
        <v>1062.4846894138232</v>
      </c>
      <c r="L171" s="107">
        <f t="shared" si="128"/>
        <v>852.55687913618954</v>
      </c>
      <c r="M171" s="107">
        <f t="shared" si="128"/>
        <v>983.93472235681747</v>
      </c>
      <c r="N171" s="42">
        <f t="shared" ref="N171" si="129">N168+N170</f>
        <v>397.76733067729083</v>
      </c>
      <c r="O171" s="42">
        <f t="shared" ref="O171" si="130">O168+O170</f>
        <v>358.26759230041023</v>
      </c>
      <c r="P171" s="42">
        <f t="shared" ref="P171" si="131">P168+P170</f>
        <v>425.25647058823535</v>
      </c>
      <c r="Q171" s="42">
        <f t="shared" ref="Q171" si="132">Q168+Q170</f>
        <v>461.05178571428576</v>
      </c>
      <c r="R171" s="107">
        <f t="shared" ref="R171" si="133">R168+R170</f>
        <v>1677.9224909185264</v>
      </c>
      <c r="S171" s="42">
        <f t="shared" ref="S171" si="134">S168+S170</f>
        <v>446.88923395445141</v>
      </c>
      <c r="T171" s="42">
        <f t="shared" ref="T171" si="135">T168+T170</f>
        <v>469.09459221419763</v>
      </c>
      <c r="U171" s="42">
        <f t="shared" ref="U171" si="136">U168+U170</f>
        <v>498.79146975029334</v>
      </c>
      <c r="V171" s="42">
        <f t="shared" ref="V171" si="137">V168+V170</f>
        <v>510.50888888888881</v>
      </c>
      <c r="W171" s="107">
        <f t="shared" ref="W171" si="138">W168+W170</f>
        <v>1925.3287155522555</v>
      </c>
      <c r="X171" s="42">
        <f t="shared" ref="X171" si="139">X168+X170</f>
        <v>518.97034107760749</v>
      </c>
      <c r="Y171" s="42">
        <f t="shared" ref="Y171" si="140">Y168+Y170</f>
        <v>537.34992636229754</v>
      </c>
      <c r="Z171" s="42">
        <f t="shared" ref="Z171" si="141">Z168+Z170</f>
        <v>551.83193742098615</v>
      </c>
      <c r="AA171" s="42">
        <f t="shared" ref="AA171" si="142">AA168+AA170</f>
        <v>576.55723885155771</v>
      </c>
      <c r="AB171" s="107">
        <f t="shared" ref="AB171" si="143">AB168+AB170</f>
        <v>2181.8482758620694</v>
      </c>
      <c r="AC171" s="42">
        <f t="shared" ref="AC171" si="144">AC168+AC170</f>
        <v>567.87819926873851</v>
      </c>
    </row>
    <row r="172" spans="1:38" ht="15" customHeight="1" thickBot="1">
      <c r="A172" t="s">
        <v>130</v>
      </c>
      <c r="B172" s="107">
        <f>B171</f>
        <v>370.4446349861953</v>
      </c>
      <c r="C172" s="107">
        <f t="shared" ref="C172:M172" si="145">C171</f>
        <v>472.19576262795727</v>
      </c>
      <c r="D172" s="107">
        <f t="shared" si="145"/>
        <v>531.65228733574986</v>
      </c>
      <c r="E172" s="107">
        <f t="shared" si="145"/>
        <v>601.12894484107505</v>
      </c>
      <c r="F172" s="107">
        <f t="shared" si="145"/>
        <v>703.4089383204406</v>
      </c>
      <c r="G172" s="107">
        <f t="shared" si="145"/>
        <v>722.47302554509668</v>
      </c>
      <c r="H172" s="107">
        <f t="shared" si="145"/>
        <v>754.38617903465865</v>
      </c>
      <c r="I172" s="107">
        <f t="shared" si="145"/>
        <v>1183.685648013917</v>
      </c>
      <c r="J172" s="107">
        <f t="shared" si="145"/>
        <v>1134.3990320427238</v>
      </c>
      <c r="K172" s="107">
        <f t="shared" si="145"/>
        <v>1062.4846894138232</v>
      </c>
      <c r="L172" s="107">
        <f t="shared" si="145"/>
        <v>852.55687913618954</v>
      </c>
      <c r="M172" s="107">
        <f t="shared" si="145"/>
        <v>983.93472235681747</v>
      </c>
      <c r="R172" s="107">
        <f>R171</f>
        <v>1677.9224909185264</v>
      </c>
      <c r="S172" s="42">
        <f>S171+SUM(O171:Q171)</f>
        <v>1691.4650825573826</v>
      </c>
      <c r="T172" s="42">
        <f>T171+S171+P171+Q171</f>
        <v>1802.29208247117</v>
      </c>
      <c r="U172" s="42">
        <f>SUM(S171:U171)+Q171</f>
        <v>1875.8270816332283</v>
      </c>
      <c r="V172" s="42">
        <f>W171</f>
        <v>1925.3287155522555</v>
      </c>
      <c r="W172" s="107">
        <f>W171</f>
        <v>1925.3287155522555</v>
      </c>
      <c r="X172" s="42">
        <f>X171+SUM(T171:V171)</f>
        <v>1997.365291930987</v>
      </c>
      <c r="Y172" s="42">
        <f>Y171+X171+U171+V171</f>
        <v>2065.6206260790868</v>
      </c>
      <c r="Z172" s="42">
        <f>SUM(X171:Z171)+V171</f>
        <v>2118.6610937497799</v>
      </c>
      <c r="AA172" s="42">
        <f>AB171</f>
        <v>2181.8482758620694</v>
      </c>
      <c r="AB172" s="107">
        <f>AB171</f>
        <v>2181.8482758620694</v>
      </c>
      <c r="AC172" s="42">
        <f>AC171+SUM(Y171:AA171)</f>
        <v>2233.61730190358</v>
      </c>
    </row>
    <row r="173" spans="1:38" s="31" customFormat="1" ht="15" customHeight="1" thickBot="1">
      <c r="A173" s="101" t="s">
        <v>120</v>
      </c>
      <c r="B173" s="110">
        <f t="shared" ref="B173:M173" si="146">B172/B164</f>
        <v>6.7160307055713547E-2</v>
      </c>
      <c r="C173" s="110">
        <f t="shared" si="146"/>
        <v>8.1361061581495628E-2</v>
      </c>
      <c r="D173" s="110">
        <f t="shared" si="146"/>
        <v>6.9603492523106242E-2</v>
      </c>
      <c r="E173" s="110">
        <f t="shared" si="146"/>
        <v>6.8177966074058627E-2</v>
      </c>
      <c r="F173" s="110">
        <f t="shared" si="146"/>
        <v>7.8008851942593216E-2</v>
      </c>
      <c r="G173" s="110">
        <f t="shared" si="146"/>
        <v>6.6393469978655584E-2</v>
      </c>
      <c r="H173" s="110">
        <f t="shared" si="146"/>
        <v>4.9084207441745832E-2</v>
      </c>
      <c r="I173" s="110">
        <f t="shared" si="146"/>
        <v>7.6146237545041587E-2</v>
      </c>
      <c r="J173" s="110">
        <f t="shared" si="146"/>
        <v>6.7943545959123858E-2</v>
      </c>
      <c r="K173" s="110">
        <f t="shared" si="146"/>
        <v>5.3380192493698436E-2</v>
      </c>
      <c r="L173" s="110">
        <f t="shared" si="146"/>
        <v>3.2828781089426551E-2</v>
      </c>
      <c r="M173" s="110">
        <f t="shared" si="146"/>
        <v>3.7790590991754552E-2</v>
      </c>
      <c r="N173" s="105"/>
      <c r="O173" s="105"/>
      <c r="P173" s="105"/>
      <c r="Q173" s="105"/>
      <c r="R173" s="110">
        <f t="shared" ref="R173:AC173" si="147">R172/R164</f>
        <v>5.7514113234633679E-2</v>
      </c>
      <c r="S173" s="112">
        <f t="shared" si="147"/>
        <v>5.7905667531328676E-2</v>
      </c>
      <c r="T173" s="112">
        <f t="shared" si="147"/>
        <v>6.1043949346175887E-2</v>
      </c>
      <c r="U173" s="112">
        <f t="shared" si="147"/>
        <v>6.149970432941531E-2</v>
      </c>
      <c r="V173" s="112">
        <f t="shared" si="147"/>
        <v>6.2855151464919934E-2</v>
      </c>
      <c r="W173" s="110">
        <f t="shared" si="147"/>
        <v>6.2855151464919934E-2</v>
      </c>
      <c r="X173" s="112">
        <f t="shared" si="147"/>
        <v>6.1669346397649372E-2</v>
      </c>
      <c r="Y173" s="112">
        <f t="shared" si="147"/>
        <v>6.423888522511334E-2</v>
      </c>
      <c r="Z173" s="112">
        <f t="shared" si="147"/>
        <v>6.2051848783360175E-2</v>
      </c>
      <c r="AA173" s="112">
        <f t="shared" si="147"/>
        <v>6.3939194224033352E-2</v>
      </c>
      <c r="AB173" s="110">
        <f t="shared" si="147"/>
        <v>6.3939194224033352E-2</v>
      </c>
      <c r="AC173" s="112">
        <f t="shared" si="147"/>
        <v>6.5487762242316325E-2</v>
      </c>
      <c r="AD173" s="29"/>
      <c r="AE173" s="29"/>
      <c r="AF173" s="29"/>
      <c r="AG173" s="30"/>
      <c r="AH173" s="30"/>
      <c r="AI173" s="30"/>
      <c r="AJ173" s="30"/>
      <c r="AK173" s="30"/>
      <c r="AL173" s="30"/>
    </row>
    <row r="174" spans="1:38" s="31" customFormat="1" ht="15" customHeight="1" thickBot="1">
      <c r="A174" s="101" t="s">
        <v>132</v>
      </c>
      <c r="B174" s="110">
        <f>B172/B166</f>
        <v>0.13286886303788828</v>
      </c>
      <c r="C174" s="110">
        <f t="shared" ref="C174:M174" si="148">C172/C166</f>
        <v>0.16075947879278735</v>
      </c>
      <c r="D174" s="110">
        <f t="shared" si="148"/>
        <v>0.14104270269598254</v>
      </c>
      <c r="E174" s="110">
        <f t="shared" si="148"/>
        <v>0.14087667541455376</v>
      </c>
      <c r="F174" s="110">
        <f t="shared" si="148"/>
        <v>0.16334229722682503</v>
      </c>
      <c r="G174" s="110">
        <f t="shared" si="148"/>
        <v>0.14286700701826444</v>
      </c>
      <c r="H174" s="110">
        <f t="shared" si="148"/>
        <v>0.11222507833654195</v>
      </c>
      <c r="I174" s="110">
        <f t="shared" si="148"/>
        <v>0.17602320554589374</v>
      </c>
      <c r="J174" s="110">
        <f t="shared" si="148"/>
        <v>0.15435260457217237</v>
      </c>
      <c r="K174" s="110">
        <f t="shared" si="148"/>
        <v>0.11690172295419839</v>
      </c>
      <c r="L174" s="110">
        <f t="shared" si="148"/>
        <v>7.1023915688047917E-2</v>
      </c>
      <c r="M174" s="110">
        <f t="shared" si="148"/>
        <v>7.8337504367511454E-2</v>
      </c>
      <c r="N174" s="105"/>
      <c r="O174" s="105"/>
      <c r="P174" s="105"/>
      <c r="Q174" s="105"/>
      <c r="R174" s="110">
        <f>R172/R166</f>
        <v>0.12684627237061738</v>
      </c>
      <c r="S174" s="112">
        <f t="shared" ref="S174:AC174" si="149">S172/S166</f>
        <v>0.12767797783478005</v>
      </c>
      <c r="T174" s="112">
        <f t="shared" si="149"/>
        <v>0.13328591055104053</v>
      </c>
      <c r="U174" s="112">
        <f t="shared" si="149"/>
        <v>0.1394273054180401</v>
      </c>
      <c r="V174" s="112">
        <f t="shared" si="149"/>
        <v>0.14248606580268902</v>
      </c>
      <c r="W174" s="110">
        <f t="shared" si="149"/>
        <v>0.14248606580268902</v>
      </c>
      <c r="X174" s="112">
        <f t="shared" si="149"/>
        <v>0.14188352277968297</v>
      </c>
      <c r="Y174" s="112">
        <f t="shared" si="149"/>
        <v>0.14922632428942559</v>
      </c>
      <c r="Z174" s="112">
        <f t="shared" si="149"/>
        <v>0.14241950859424987</v>
      </c>
      <c r="AA174" s="112">
        <f t="shared" si="149"/>
        <v>0.14731368626228447</v>
      </c>
      <c r="AB174" s="110">
        <f t="shared" si="149"/>
        <v>0.14731368626228447</v>
      </c>
      <c r="AC174" s="112">
        <f t="shared" si="149"/>
        <v>0.1519550248927547</v>
      </c>
      <c r="AD174" s="29"/>
      <c r="AE174" s="29"/>
      <c r="AF174" s="29"/>
      <c r="AG174" s="30"/>
      <c r="AH174" s="30"/>
      <c r="AI174" s="30"/>
      <c r="AJ174" s="30"/>
      <c r="AK174" s="30"/>
      <c r="AL174" s="30"/>
    </row>
    <row r="175" spans="1:38" ht="15" customHeight="1" thickBot="1">
      <c r="A175" s="11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R175" s="38"/>
      <c r="S175" s="35"/>
      <c r="T175" s="35"/>
      <c r="U175" s="35"/>
      <c r="V175" s="35"/>
      <c r="W175" s="38"/>
      <c r="X175" s="35"/>
      <c r="Y175" s="35"/>
      <c r="Z175" s="35"/>
      <c r="AA175" s="35"/>
      <c r="AB175" s="38"/>
      <c r="AC175" s="35"/>
    </row>
    <row r="176" spans="1:38" s="31" customFormat="1" ht="15" customHeight="1" thickBot="1">
      <c r="A176" s="101" t="s">
        <v>354</v>
      </c>
      <c r="B176" s="110"/>
      <c r="C176" s="110">
        <f t="shared" ref="C176:L176" si="150">(C172-B172)/(C166-B166)</f>
        <v>0.68182269215970692</v>
      </c>
      <c r="D176" s="110">
        <f t="shared" si="150"/>
        <v>7.1448343178534712E-2</v>
      </c>
      <c r="E176" s="110">
        <f t="shared" si="150"/>
        <v>0.13961901849081435</v>
      </c>
      <c r="F176" s="110">
        <f t="shared" si="150"/>
        <v>2.6031405023890928</v>
      </c>
      <c r="G176" s="110">
        <f t="shared" si="150"/>
        <v>2.5398024314335146E-2</v>
      </c>
      <c r="H176" s="110">
        <f t="shared" si="150"/>
        <v>1.9165677842775283E-2</v>
      </c>
      <c r="I176" s="110">
        <f t="shared" si="150"/>
        <v>170.49224343894099</v>
      </c>
      <c r="J176" s="110">
        <f t="shared" si="150"/>
        <v>-7.8883828378990287E-2</v>
      </c>
      <c r="K176" s="110">
        <f t="shared" si="150"/>
        <v>-4.1346715706836408E-2</v>
      </c>
      <c r="L176" s="110">
        <f t="shared" si="150"/>
        <v>-7.2013931006700921E-2</v>
      </c>
      <c r="M176" s="110">
        <f>(M172-L172)/(M166-L166)</f>
        <v>0.23612121355252982</v>
      </c>
      <c r="N176" s="105"/>
      <c r="O176" s="105"/>
      <c r="P176" s="105"/>
      <c r="Q176" s="105"/>
      <c r="R176" s="110">
        <f>(R172-M172)/(R166-M166)</f>
        <v>1.0392149873640484</v>
      </c>
      <c r="S176" s="112"/>
      <c r="T176" s="112"/>
      <c r="U176" s="112"/>
      <c r="V176" s="112"/>
      <c r="W176" s="110">
        <f>(W172-R172)/(W166-R166)</f>
        <v>0.86992343401450878</v>
      </c>
      <c r="X176" s="112"/>
      <c r="Y176" s="112"/>
      <c r="Z176" s="112"/>
      <c r="AA176" s="112"/>
      <c r="AB176" s="110">
        <f>(AB172-W172)/(AB166-W166)</f>
        <v>0.19755068179423479</v>
      </c>
      <c r="AC176" s="112"/>
      <c r="AD176" s="29"/>
      <c r="AE176" s="29"/>
      <c r="AF176" s="29"/>
      <c r="AG176" s="30"/>
      <c r="AH176" s="30"/>
      <c r="AI176" s="30"/>
      <c r="AJ176" s="30"/>
      <c r="AK176" s="30"/>
      <c r="AL176" s="30"/>
    </row>
    <row r="178" spans="1:38" s="9" customFormat="1" ht="15" customHeight="1">
      <c r="A178" s="99" t="s">
        <v>133</v>
      </c>
      <c r="AD178" s="18"/>
      <c r="AE178" s="18"/>
      <c r="AF178" s="18"/>
      <c r="AG178" s="18"/>
      <c r="AH178" s="18"/>
      <c r="AI178" s="18"/>
      <c r="AJ178" s="18"/>
      <c r="AK178" s="18"/>
      <c r="AL178" s="18"/>
    </row>
    <row r="179" spans="1:38" ht="15" customHeight="1">
      <c r="A179" s="91"/>
      <c r="B179" s="91" t="s">
        <v>134</v>
      </c>
      <c r="C179" s="91" t="s">
        <v>135</v>
      </c>
      <c r="D179" s="91" t="s">
        <v>136</v>
      </c>
      <c r="E179" s="91" t="s">
        <v>137</v>
      </c>
      <c r="F179" s="91" t="s">
        <v>138</v>
      </c>
      <c r="G179" s="91" t="s">
        <v>139</v>
      </c>
      <c r="H179" s="91" t="s">
        <v>140</v>
      </c>
      <c r="I179" s="91" t="s">
        <v>141</v>
      </c>
      <c r="J179" s="91" t="s">
        <v>142</v>
      </c>
      <c r="K179" s="91" t="s">
        <v>143</v>
      </c>
      <c r="L179" s="91" t="s">
        <v>144</v>
      </c>
      <c r="M179" s="91" t="s">
        <v>145</v>
      </c>
      <c r="N179" s="20" t="s">
        <v>146</v>
      </c>
      <c r="O179" s="20" t="s">
        <v>147</v>
      </c>
      <c r="P179" s="20" t="s">
        <v>148</v>
      </c>
      <c r="Q179" s="20" t="s">
        <v>149</v>
      </c>
      <c r="R179" s="91" t="s">
        <v>149</v>
      </c>
      <c r="S179" s="20" t="s">
        <v>150</v>
      </c>
      <c r="T179" s="20" t="s">
        <v>151</v>
      </c>
      <c r="U179" s="20" t="s">
        <v>152</v>
      </c>
      <c r="V179" s="20" t="s">
        <v>153</v>
      </c>
      <c r="W179" s="91" t="s">
        <v>153</v>
      </c>
      <c r="X179" s="20" t="s">
        <v>154</v>
      </c>
      <c r="Y179" s="20" t="s">
        <v>155</v>
      </c>
      <c r="Z179" s="20" t="s">
        <v>156</v>
      </c>
      <c r="AA179" s="20" t="s">
        <v>157</v>
      </c>
      <c r="AB179" s="91" t="s">
        <v>157</v>
      </c>
      <c r="AC179" s="20" t="s">
        <v>158</v>
      </c>
    </row>
    <row r="180" spans="1:38" ht="15" customHeight="1">
      <c r="A180" s="1" t="s">
        <v>159</v>
      </c>
    </row>
    <row r="181" spans="1:38" ht="15" customHeight="1">
      <c r="A181" s="1" t="s">
        <v>160</v>
      </c>
      <c r="B181" s="113">
        <v>322.58</v>
      </c>
      <c r="C181" s="113">
        <v>427.24700000000001</v>
      </c>
      <c r="D181" s="113">
        <v>483.36</v>
      </c>
      <c r="E181" s="113">
        <v>538.29300000000001</v>
      </c>
      <c r="F181" s="113">
        <v>646.03300000000002</v>
      </c>
      <c r="G181" s="113">
        <v>696.06700000000001</v>
      </c>
      <c r="H181" s="113">
        <v>658.64499999999998</v>
      </c>
      <c r="I181" s="113">
        <v>971.77200000000005</v>
      </c>
      <c r="J181" s="113">
        <v>944.4</v>
      </c>
      <c r="K181" s="113">
        <v>1767.9</v>
      </c>
      <c r="L181" s="113">
        <v>825.5</v>
      </c>
      <c r="M181" s="113">
        <v>805.3</v>
      </c>
      <c r="N181" s="23">
        <v>236.4</v>
      </c>
      <c r="O181" s="23">
        <v>225</v>
      </c>
      <c r="P181" s="23">
        <v>276.89999999999998</v>
      </c>
      <c r="Q181" s="23">
        <v>247.3</v>
      </c>
      <c r="R181" s="113">
        <v>985.6</v>
      </c>
      <c r="S181" s="23">
        <v>284.3</v>
      </c>
      <c r="T181" s="23">
        <v>361</v>
      </c>
      <c r="U181" s="23">
        <v>345.6</v>
      </c>
      <c r="V181" s="23">
        <v>377.5</v>
      </c>
      <c r="W181" s="113">
        <v>1368.4</v>
      </c>
      <c r="X181" s="23">
        <v>382</v>
      </c>
      <c r="Y181" s="23">
        <v>337.1</v>
      </c>
      <c r="Z181" s="23">
        <v>367.9</v>
      </c>
      <c r="AA181" s="23">
        <v>462.3</v>
      </c>
      <c r="AB181" s="113">
        <v>1549.3</v>
      </c>
      <c r="AC181" s="23">
        <v>331.1</v>
      </c>
    </row>
    <row r="182" spans="1:38" ht="15" customHeight="1">
      <c r="A182" s="1" t="s">
        <v>161</v>
      </c>
      <c r="B182" s="113">
        <v>123.021</v>
      </c>
      <c r="C182" s="113">
        <v>140.143</v>
      </c>
      <c r="D182" s="113">
        <v>154.74799999999999</v>
      </c>
      <c r="E182" s="113">
        <v>189.19</v>
      </c>
      <c r="F182" s="113">
        <v>197.28399999999999</v>
      </c>
      <c r="G182" s="113">
        <v>204.261</v>
      </c>
      <c r="H182" s="113">
        <v>240.453</v>
      </c>
      <c r="I182" s="113">
        <v>344.96499999999997</v>
      </c>
      <c r="J182" s="113">
        <v>367</v>
      </c>
      <c r="K182" s="113">
        <v>416</v>
      </c>
      <c r="L182" s="113">
        <v>512.9</v>
      </c>
      <c r="M182" s="113">
        <v>615.9</v>
      </c>
      <c r="N182" s="23">
        <v>155.30000000000001</v>
      </c>
      <c r="O182" s="23">
        <v>154.69999999999999</v>
      </c>
      <c r="P182" s="23">
        <v>156.4</v>
      </c>
      <c r="Q182" s="23">
        <v>183.7</v>
      </c>
      <c r="R182" s="113">
        <v>650.1</v>
      </c>
      <c r="S182" s="23">
        <v>183.7</v>
      </c>
      <c r="T182" s="23">
        <v>184.2</v>
      </c>
      <c r="U182" s="23">
        <v>191.2</v>
      </c>
      <c r="V182" s="23">
        <v>196.1</v>
      </c>
      <c r="W182" s="113">
        <v>755.2</v>
      </c>
      <c r="X182" s="23">
        <v>194.2</v>
      </c>
      <c r="Y182" s="23">
        <v>201.5</v>
      </c>
      <c r="Z182" s="23">
        <v>206</v>
      </c>
      <c r="AA182" s="23">
        <v>211.1</v>
      </c>
      <c r="AB182" s="113">
        <v>812.8</v>
      </c>
      <c r="AC182" s="23">
        <v>213.1</v>
      </c>
    </row>
    <row r="183" spans="1:38" ht="15" customHeight="1">
      <c r="A183" s="1" t="s">
        <v>162</v>
      </c>
      <c r="B183" s="113">
        <v>36.728000000000002</v>
      </c>
      <c r="C183" s="113">
        <v>36.78</v>
      </c>
      <c r="D183" s="113">
        <v>37.887999999999998</v>
      </c>
      <c r="E183" s="113">
        <v>37.756</v>
      </c>
      <c r="F183" s="113">
        <v>40.89</v>
      </c>
      <c r="G183" s="113">
        <v>38.185000000000002</v>
      </c>
      <c r="H183" s="113">
        <v>37.298999999999999</v>
      </c>
      <c r="I183" s="113">
        <v>49.512999999999998</v>
      </c>
      <c r="J183" s="113">
        <v>49.5</v>
      </c>
      <c r="K183" s="113">
        <v>49.2</v>
      </c>
      <c r="L183" s="113">
        <v>46.7</v>
      </c>
      <c r="M183" s="113">
        <v>44</v>
      </c>
      <c r="N183" s="23">
        <v>9.6</v>
      </c>
      <c r="O183" s="23">
        <v>9.1</v>
      </c>
      <c r="P183" s="23">
        <v>9.3000000000000007</v>
      </c>
      <c r="Q183" s="23">
        <v>9.3000000000000007</v>
      </c>
      <c r="R183" s="113">
        <v>37.299999999999997</v>
      </c>
      <c r="S183" s="23">
        <v>8.6</v>
      </c>
      <c r="T183" s="23">
        <v>8.6999999999999993</v>
      </c>
      <c r="U183" s="23">
        <v>9</v>
      </c>
      <c r="V183" s="23">
        <v>9.1</v>
      </c>
      <c r="W183" s="113">
        <v>35.4</v>
      </c>
      <c r="X183" s="23">
        <v>9.1999999999999993</v>
      </c>
      <c r="Y183" s="23">
        <v>9.3000000000000007</v>
      </c>
      <c r="Z183" s="23">
        <v>9.4</v>
      </c>
      <c r="AA183" s="23">
        <v>9.1999999999999993</v>
      </c>
      <c r="AB183" s="113">
        <v>37.1</v>
      </c>
      <c r="AC183" s="23">
        <v>9.1</v>
      </c>
    </row>
    <row r="184" spans="1:38" ht="15" customHeight="1">
      <c r="A184" s="1" t="s">
        <v>163</v>
      </c>
      <c r="B184" s="113">
        <v>86.293000000000006</v>
      </c>
      <c r="C184" s="113">
        <v>103.363</v>
      </c>
      <c r="D184" s="113">
        <v>116.86</v>
      </c>
      <c r="E184" s="113">
        <v>151.434</v>
      </c>
      <c r="F184" s="113">
        <v>156.39400000000001</v>
      </c>
      <c r="G184" s="113">
        <v>166.07599999999999</v>
      </c>
      <c r="H184" s="113">
        <v>203.154</v>
      </c>
      <c r="I184" s="113">
        <v>295.452</v>
      </c>
      <c r="J184" s="113">
        <v>317.5</v>
      </c>
      <c r="K184" s="113">
        <v>366.8</v>
      </c>
      <c r="L184" s="113">
        <v>466.2</v>
      </c>
      <c r="M184" s="113">
        <v>571.9</v>
      </c>
      <c r="N184" s="23">
        <v>145.69999999999999</v>
      </c>
      <c r="O184" s="23">
        <v>145.6</v>
      </c>
      <c r="P184" s="23">
        <v>147.1</v>
      </c>
      <c r="Q184" s="23">
        <v>174.4</v>
      </c>
      <c r="R184" s="113">
        <v>612.79999999999995</v>
      </c>
      <c r="S184" s="23">
        <v>175.1</v>
      </c>
      <c r="T184" s="23">
        <v>175.5</v>
      </c>
      <c r="U184" s="23">
        <v>182.2</v>
      </c>
      <c r="V184" s="23">
        <v>187</v>
      </c>
      <c r="W184" s="113">
        <v>719.8</v>
      </c>
      <c r="X184" s="23">
        <v>185</v>
      </c>
      <c r="Y184" s="23">
        <v>192.2</v>
      </c>
      <c r="Z184" s="23">
        <v>196.6</v>
      </c>
      <c r="AA184" s="23">
        <v>201.9</v>
      </c>
      <c r="AB184" s="113">
        <v>775.7</v>
      </c>
      <c r="AC184" s="23">
        <v>204</v>
      </c>
    </row>
    <row r="185" spans="1:38" ht="15" customHeight="1">
      <c r="A185" s="1" t="s">
        <v>164</v>
      </c>
      <c r="B185" s="113">
        <v>27.512</v>
      </c>
      <c r="C185" s="113">
        <v>34.091999999999999</v>
      </c>
      <c r="D185" s="113">
        <v>43.171999999999997</v>
      </c>
      <c r="E185" s="113">
        <v>57.051000000000002</v>
      </c>
      <c r="F185" s="113">
        <v>67.03</v>
      </c>
      <c r="G185" s="113">
        <v>-4.9580000000000002</v>
      </c>
      <c r="H185" s="113">
        <v>84.438999999999993</v>
      </c>
      <c r="I185" s="113">
        <v>80.909000000000006</v>
      </c>
      <c r="J185" s="113">
        <v>156</v>
      </c>
      <c r="K185" s="113">
        <v>-575.5</v>
      </c>
      <c r="L185" s="113">
        <v>199.3</v>
      </c>
      <c r="M185" s="113">
        <v>512.6</v>
      </c>
      <c r="N185" s="23">
        <v>112.6</v>
      </c>
      <c r="O185" s="23">
        <v>-87.7</v>
      </c>
      <c r="P185" s="23">
        <v>25.6</v>
      </c>
      <c r="Q185" s="23">
        <v>5.3</v>
      </c>
      <c r="R185" s="113">
        <v>55.8</v>
      </c>
      <c r="S185" s="23">
        <v>90.8</v>
      </c>
      <c r="T185" s="23">
        <v>-141.69999999999999</v>
      </c>
      <c r="U185" s="23">
        <v>-3.4</v>
      </c>
      <c r="V185" s="23">
        <v>-28.7</v>
      </c>
      <c r="W185" s="113">
        <v>-83</v>
      </c>
      <c r="X185" s="23">
        <v>61.7</v>
      </c>
      <c r="Y185" s="23">
        <v>-134.30000000000001</v>
      </c>
      <c r="Z185" s="23">
        <v>5.2</v>
      </c>
      <c r="AA185" s="23">
        <v>-77.400000000000006</v>
      </c>
      <c r="AB185" s="113">
        <v>-144.80000000000001</v>
      </c>
      <c r="AC185" s="23">
        <v>143.80000000000001</v>
      </c>
    </row>
    <row r="186" spans="1:38" ht="15" customHeight="1">
      <c r="A186" s="1" t="s">
        <v>165</v>
      </c>
      <c r="B186" s="113">
        <v>473.113</v>
      </c>
      <c r="C186" s="113">
        <v>601.48199999999997</v>
      </c>
      <c r="D186" s="113">
        <v>681.28</v>
      </c>
      <c r="E186" s="113">
        <v>784.53399999999999</v>
      </c>
      <c r="F186" s="113">
        <v>910.34699999999998</v>
      </c>
      <c r="G186" s="113">
        <v>895.37</v>
      </c>
      <c r="H186" s="113">
        <v>983.53700000000003</v>
      </c>
      <c r="I186" s="113">
        <v>1397.646</v>
      </c>
      <c r="J186" s="113">
        <v>1467.4</v>
      </c>
      <c r="K186" s="113">
        <v>1608.4</v>
      </c>
      <c r="L186" s="113">
        <v>1537.7</v>
      </c>
      <c r="M186" s="113">
        <v>1933.8</v>
      </c>
      <c r="N186" s="23">
        <v>504.3</v>
      </c>
      <c r="O186" s="23">
        <v>292</v>
      </c>
      <c r="P186" s="23">
        <v>458.9</v>
      </c>
      <c r="Q186" s="23">
        <v>436.3</v>
      </c>
      <c r="R186" s="113">
        <v>1691.5</v>
      </c>
      <c r="S186" s="23">
        <v>558.79999999999995</v>
      </c>
      <c r="T186" s="23">
        <v>403.5</v>
      </c>
      <c r="U186" s="23">
        <v>533.4</v>
      </c>
      <c r="V186" s="23">
        <v>544.9</v>
      </c>
      <c r="W186" s="113">
        <v>2040.6</v>
      </c>
      <c r="X186" s="23">
        <v>637.9</v>
      </c>
      <c r="Y186" s="23">
        <v>404.3</v>
      </c>
      <c r="Z186" s="23">
        <v>579.1</v>
      </c>
      <c r="AA186" s="23">
        <v>596</v>
      </c>
      <c r="AB186" s="113">
        <v>2217.3000000000002</v>
      </c>
      <c r="AC186" s="23">
        <v>688</v>
      </c>
    </row>
    <row r="187" spans="1:38" ht="15" customHeight="1">
      <c r="A187" s="1" t="s">
        <v>166</v>
      </c>
      <c r="B187" s="113">
        <v>26.427</v>
      </c>
      <c r="C187" s="113">
        <v>0.13600000000000001</v>
      </c>
      <c r="D187" s="113">
        <v>-3.4279999999999999</v>
      </c>
      <c r="E187" s="113">
        <v>18.018999999999998</v>
      </c>
      <c r="F187" s="113">
        <v>-69.906000000000006</v>
      </c>
      <c r="G187" s="113">
        <v>33.454999999999998</v>
      </c>
      <c r="H187" s="113">
        <v>-19.751999999999999</v>
      </c>
      <c r="I187" s="113">
        <v>-163.16399999999999</v>
      </c>
      <c r="J187" s="113">
        <v>-37.299999999999997</v>
      </c>
      <c r="K187" s="113">
        <v>-146.6</v>
      </c>
      <c r="L187" s="113">
        <v>-12.6</v>
      </c>
      <c r="M187" s="113">
        <v>78.099999999999994</v>
      </c>
      <c r="N187" s="23">
        <v>-29</v>
      </c>
      <c r="O187" s="23">
        <v>-356.2</v>
      </c>
      <c r="P187" s="23">
        <v>-207.1</v>
      </c>
      <c r="Q187" s="23">
        <v>-364.6</v>
      </c>
      <c r="R187" s="113">
        <v>-956.9</v>
      </c>
      <c r="S187" s="23">
        <v>-95.1</v>
      </c>
      <c r="T187" s="23">
        <v>-83.9</v>
      </c>
      <c r="U187" s="23">
        <v>96.6</v>
      </c>
      <c r="V187" s="23">
        <v>76.900000000000006</v>
      </c>
      <c r="W187" s="113">
        <v>-5.5</v>
      </c>
      <c r="X187" s="23">
        <v>-106.4</v>
      </c>
      <c r="Y187" s="23">
        <v>-20.2</v>
      </c>
      <c r="Z187" s="23">
        <v>176.3</v>
      </c>
      <c r="AA187" s="23">
        <v>126.2</v>
      </c>
      <c r="AB187" s="113">
        <v>175.9</v>
      </c>
      <c r="AC187" s="23">
        <v>-159.30000000000001</v>
      </c>
    </row>
    <row r="188" spans="1:38" ht="15" customHeight="1">
      <c r="A188" s="1" t="s">
        <v>167</v>
      </c>
      <c r="B188" s="113">
        <v>-25.812000000000001</v>
      </c>
      <c r="C188" s="113">
        <v>-21.574000000000002</v>
      </c>
      <c r="D188" s="113">
        <v>-21.577000000000002</v>
      </c>
      <c r="E188" s="113">
        <v>18.045999999999999</v>
      </c>
      <c r="F188" s="113">
        <v>-10.709</v>
      </c>
      <c r="G188" s="113">
        <v>30.753</v>
      </c>
      <c r="H188" s="113">
        <v>-21.936</v>
      </c>
      <c r="I188" s="113">
        <v>-20.166</v>
      </c>
      <c r="J188" s="113">
        <v>-97.5</v>
      </c>
      <c r="K188" s="113">
        <v>-58.7</v>
      </c>
      <c r="L188" s="113">
        <v>55.2</v>
      </c>
      <c r="M188" s="113">
        <v>-90.1</v>
      </c>
      <c r="N188" s="23">
        <v>75.2</v>
      </c>
      <c r="O188" s="23">
        <v>-44.7</v>
      </c>
      <c r="P188" s="23">
        <v>-3.9</v>
      </c>
      <c r="Q188" s="23">
        <v>-35.200000000000003</v>
      </c>
      <c r="R188" s="113">
        <v>-8.6</v>
      </c>
      <c r="S188" s="23">
        <v>89.3</v>
      </c>
      <c r="T188" s="23">
        <v>-57.5</v>
      </c>
      <c r="U188" s="23">
        <v>-21.3</v>
      </c>
      <c r="V188" s="23">
        <v>-68.2</v>
      </c>
      <c r="W188" s="113">
        <v>-57.7</v>
      </c>
      <c r="X188" s="23">
        <v>67.2</v>
      </c>
      <c r="Y188" s="23">
        <v>11.8</v>
      </c>
      <c r="Z188" s="23">
        <v>-13.3</v>
      </c>
      <c r="AA188" s="23">
        <v>-69.8</v>
      </c>
      <c r="AB188" s="113">
        <v>-4.0999999999999996</v>
      </c>
      <c r="AC188" s="23">
        <v>66.8</v>
      </c>
    </row>
    <row r="189" spans="1:38" ht="15" customHeight="1">
      <c r="A189" s="1" t="s">
        <v>168</v>
      </c>
      <c r="B189" s="113">
        <v>-5.6870000000000003</v>
      </c>
      <c r="C189" s="113">
        <v>-23.033000000000001</v>
      </c>
      <c r="D189" s="113">
        <v>18.361000000000001</v>
      </c>
      <c r="E189" s="113">
        <v>-12.686999999999999</v>
      </c>
      <c r="F189" s="113">
        <v>6.3490000000000002</v>
      </c>
      <c r="G189" s="113">
        <v>-1.1499999999999999</v>
      </c>
      <c r="H189" s="113">
        <v>6.3529999999999998</v>
      </c>
      <c r="I189" s="113">
        <v>-15.363</v>
      </c>
      <c r="J189" s="113">
        <v>-21.8</v>
      </c>
      <c r="K189" s="113">
        <v>-17.3</v>
      </c>
      <c r="L189" s="113">
        <v>0.1</v>
      </c>
      <c r="M189" s="113">
        <v>-0.3</v>
      </c>
      <c r="N189" s="23">
        <v>-13</v>
      </c>
      <c r="O189" s="23">
        <v>-10.7</v>
      </c>
      <c r="P189" s="23">
        <v>-9.9</v>
      </c>
      <c r="Q189" s="23">
        <v>-9.5</v>
      </c>
      <c r="R189" s="113">
        <v>-43.1</v>
      </c>
      <c r="S189" s="23">
        <v>-3.8</v>
      </c>
      <c r="T189" s="23">
        <v>-2.1</v>
      </c>
      <c r="U189" s="23">
        <v>-5.3</v>
      </c>
      <c r="V189" s="23">
        <v>4.5999999999999996</v>
      </c>
      <c r="W189" s="113">
        <v>-6.6</v>
      </c>
      <c r="X189" s="23">
        <v>-7.9</v>
      </c>
      <c r="Y189" s="23">
        <v>-3.1</v>
      </c>
      <c r="Z189" s="23">
        <v>2.7</v>
      </c>
      <c r="AA189" s="23">
        <v>6.4</v>
      </c>
      <c r="AB189" s="113">
        <v>-1.9</v>
      </c>
      <c r="AC189" s="23">
        <v>-4.0999999999999996</v>
      </c>
    </row>
    <row r="190" spans="1:38" ht="15" customHeight="1">
      <c r="A190" s="1" t="s">
        <v>169</v>
      </c>
      <c r="B190" s="113">
        <v>52.54</v>
      </c>
      <c r="C190" s="113">
        <v>24.347000000000001</v>
      </c>
      <c r="D190" s="113">
        <v>9.2089999999999996</v>
      </c>
      <c r="E190" s="113">
        <v>23.305</v>
      </c>
      <c r="F190" s="113">
        <v>-20.454999999999998</v>
      </c>
      <c r="G190" s="113">
        <v>-0.153</v>
      </c>
      <c r="H190" s="113">
        <v>20.175999999999998</v>
      </c>
      <c r="I190" s="113">
        <v>73.332999999999998</v>
      </c>
      <c r="J190" s="113">
        <v>68.8</v>
      </c>
      <c r="K190" s="113">
        <v>-12.2</v>
      </c>
      <c r="L190" s="113">
        <v>93.1</v>
      </c>
      <c r="M190" s="113">
        <v>16</v>
      </c>
      <c r="N190" s="23">
        <v>10.1</v>
      </c>
      <c r="O190" s="23">
        <v>20.8</v>
      </c>
      <c r="P190" s="23">
        <v>-6.2</v>
      </c>
      <c r="Q190" s="23">
        <v>-3.4</v>
      </c>
      <c r="R190" s="113">
        <v>21.3</v>
      </c>
      <c r="S190" s="23">
        <v>11.2</v>
      </c>
      <c r="T190" s="23">
        <v>6.7</v>
      </c>
      <c r="U190" s="23">
        <v>-5.8</v>
      </c>
      <c r="V190" s="23">
        <v>6.1</v>
      </c>
      <c r="W190" s="113">
        <v>18.2</v>
      </c>
      <c r="X190" s="23">
        <v>0.3</v>
      </c>
      <c r="Y190" s="23">
        <v>4.2</v>
      </c>
      <c r="Z190" s="23">
        <v>-11.7</v>
      </c>
      <c r="AA190" s="23">
        <v>-5.8</v>
      </c>
      <c r="AB190" s="113">
        <v>-13</v>
      </c>
      <c r="AC190" s="23">
        <v>2.9</v>
      </c>
    </row>
    <row r="191" spans="1:38" ht="15" customHeight="1">
      <c r="A191" s="1" t="s">
        <v>170</v>
      </c>
      <c r="B191" s="113">
        <v>10.122999999999999</v>
      </c>
      <c r="C191" s="113">
        <v>14.526</v>
      </c>
      <c r="D191" s="113">
        <v>-15.988</v>
      </c>
      <c r="E191" s="113">
        <v>-6.4269999999999996</v>
      </c>
      <c r="F191" s="113">
        <v>-46.619</v>
      </c>
      <c r="G191" s="113">
        <v>3.069</v>
      </c>
      <c r="H191" s="113">
        <v>-47.588999999999999</v>
      </c>
      <c r="I191" s="113">
        <v>-256.971</v>
      </c>
      <c r="J191" s="113">
        <v>-67.599999999999994</v>
      </c>
      <c r="K191" s="113">
        <v>-105.4</v>
      </c>
      <c r="P191" s="23">
        <v>-156.69999999999999</v>
      </c>
      <c r="U191" s="23">
        <v>-16.399999999999999</v>
      </c>
    </row>
    <row r="192" spans="1:38" ht="15" customHeight="1">
      <c r="A192" s="1" t="s">
        <v>171</v>
      </c>
      <c r="M192" s="113">
        <v>27</v>
      </c>
      <c r="N192" s="23">
        <v>-106.6</v>
      </c>
      <c r="O192" s="23">
        <v>41.9</v>
      </c>
      <c r="P192" s="23">
        <v>5.7</v>
      </c>
      <c r="Q192" s="23">
        <v>51.4</v>
      </c>
      <c r="R192" s="113">
        <v>-7.6</v>
      </c>
      <c r="S192" s="23">
        <v>-103.7</v>
      </c>
      <c r="T192" s="23">
        <v>12.7</v>
      </c>
      <c r="U192" s="23">
        <v>19</v>
      </c>
      <c r="V192" s="23">
        <v>71</v>
      </c>
      <c r="W192" s="113">
        <v>-1</v>
      </c>
      <c r="X192" s="23">
        <v>-69.3</v>
      </c>
      <c r="Y192" s="23">
        <v>22</v>
      </c>
      <c r="Z192" s="23">
        <v>45.6</v>
      </c>
      <c r="AA192" s="23">
        <v>111</v>
      </c>
      <c r="AB192" s="113">
        <v>109.3</v>
      </c>
      <c r="AC192" s="23">
        <v>-107.4</v>
      </c>
    </row>
    <row r="193" spans="1:29" ht="15" customHeight="1">
      <c r="A193" s="1" t="s">
        <v>172</v>
      </c>
      <c r="B193" s="113">
        <v>-4.7370000000000001</v>
      </c>
      <c r="C193" s="113">
        <v>5.87</v>
      </c>
      <c r="D193" s="113">
        <v>6.5670000000000002</v>
      </c>
      <c r="E193" s="113">
        <v>-4.218</v>
      </c>
      <c r="F193" s="113">
        <v>1.528</v>
      </c>
      <c r="G193" s="113">
        <v>0.93600000000000005</v>
      </c>
      <c r="H193" s="113">
        <v>23.244</v>
      </c>
      <c r="I193" s="113">
        <v>56.003</v>
      </c>
      <c r="J193" s="113">
        <v>80.8</v>
      </c>
      <c r="K193" s="113">
        <v>47</v>
      </c>
      <c r="L193" s="113">
        <v>-161</v>
      </c>
      <c r="M193" s="113">
        <v>125.5</v>
      </c>
      <c r="N193" s="23">
        <v>5.3</v>
      </c>
      <c r="O193" s="23">
        <v>14.4</v>
      </c>
      <c r="P193" s="23">
        <v>-36.1</v>
      </c>
      <c r="Q193" s="23">
        <v>-902.5</v>
      </c>
      <c r="R193" s="113">
        <v>-918.9</v>
      </c>
      <c r="S193" s="23">
        <v>-88.1</v>
      </c>
      <c r="T193" s="23">
        <v>-43.7</v>
      </c>
      <c r="U193" s="23">
        <v>126.4</v>
      </c>
      <c r="V193" s="23">
        <v>47</v>
      </c>
      <c r="W193" s="113">
        <v>41.6</v>
      </c>
      <c r="X193" s="23">
        <v>-96.7</v>
      </c>
      <c r="Y193" s="23">
        <v>-55.1</v>
      </c>
      <c r="Z193" s="23">
        <v>153</v>
      </c>
      <c r="AA193" s="23">
        <v>84.4</v>
      </c>
      <c r="AB193" s="113">
        <v>85.6</v>
      </c>
      <c r="AC193" s="23">
        <v>-117.5</v>
      </c>
    </row>
    <row r="194" spans="1:29" ht="15" customHeight="1">
      <c r="A194" s="1" t="s">
        <v>173</v>
      </c>
      <c r="B194" s="113">
        <v>499.54</v>
      </c>
      <c r="C194" s="113">
        <v>601.61800000000005</v>
      </c>
      <c r="D194" s="113">
        <v>677.85199999999998</v>
      </c>
      <c r="E194" s="113">
        <v>802.553</v>
      </c>
      <c r="F194" s="113">
        <v>840.44100000000003</v>
      </c>
      <c r="G194" s="113">
        <v>928.82500000000005</v>
      </c>
      <c r="H194" s="113">
        <v>963.78499999999997</v>
      </c>
      <c r="I194" s="113">
        <v>1234.482</v>
      </c>
      <c r="J194" s="113">
        <v>1430.1</v>
      </c>
      <c r="K194" s="113">
        <v>1461.8</v>
      </c>
      <c r="L194" s="113">
        <v>1525.1</v>
      </c>
      <c r="M194" s="113">
        <v>2011.9</v>
      </c>
      <c r="N194" s="23">
        <v>475.3</v>
      </c>
      <c r="O194" s="23">
        <v>-64.2</v>
      </c>
      <c r="P194" s="23">
        <v>251.8</v>
      </c>
      <c r="Q194" s="23">
        <v>71.7</v>
      </c>
      <c r="R194" s="113">
        <v>734.6</v>
      </c>
      <c r="S194" s="23">
        <v>463.7</v>
      </c>
      <c r="T194" s="23">
        <v>319.60000000000002</v>
      </c>
      <c r="U194" s="23">
        <v>630</v>
      </c>
      <c r="V194" s="23">
        <v>621.79999999999995</v>
      </c>
      <c r="W194" s="113">
        <v>2035.1</v>
      </c>
      <c r="X194" s="23">
        <v>531.5</v>
      </c>
      <c r="Y194" s="23">
        <v>384.1</v>
      </c>
      <c r="Z194" s="23">
        <v>755.4</v>
      </c>
      <c r="AA194" s="23">
        <v>722.2</v>
      </c>
      <c r="AB194" s="113">
        <v>2393.1999999999998</v>
      </c>
      <c r="AC194" s="23">
        <v>528.70000000000005</v>
      </c>
    </row>
    <row r="195" spans="1:29" ht="15" customHeight="1">
      <c r="A195" s="1" t="s">
        <v>174</v>
      </c>
    </row>
    <row r="196" spans="1:29" ht="15" customHeight="1">
      <c r="A196" s="1" t="s">
        <v>175</v>
      </c>
      <c r="B196" s="113">
        <v>-28.591000000000001</v>
      </c>
      <c r="C196" s="113">
        <v>-40.701999999999998</v>
      </c>
      <c r="D196" s="113">
        <v>-38.405000000000001</v>
      </c>
      <c r="E196" s="113">
        <v>-42.527999999999999</v>
      </c>
      <c r="F196" s="113">
        <v>-37.643999999999998</v>
      </c>
      <c r="G196" s="113">
        <v>-36.26</v>
      </c>
      <c r="H196" s="113">
        <v>-40.106000000000002</v>
      </c>
      <c r="I196" s="113">
        <v>-59.536000000000001</v>
      </c>
      <c r="J196" s="113">
        <v>-58.6</v>
      </c>
      <c r="K196" s="113">
        <v>-62.9</v>
      </c>
      <c r="L196" s="113">
        <v>-46</v>
      </c>
      <c r="M196" s="113">
        <v>-58.2</v>
      </c>
      <c r="N196" s="23">
        <v>-12.9</v>
      </c>
      <c r="O196" s="23">
        <v>-15.8</v>
      </c>
      <c r="P196" s="23">
        <v>-23.2</v>
      </c>
      <c r="Q196" s="23">
        <v>-18.399999999999999</v>
      </c>
      <c r="R196" s="113">
        <v>-70.3</v>
      </c>
      <c r="S196" s="23">
        <v>-19.7</v>
      </c>
      <c r="T196" s="23">
        <v>-24.5</v>
      </c>
      <c r="U196" s="23">
        <v>-22.3</v>
      </c>
      <c r="V196" s="23">
        <v>-41.5</v>
      </c>
      <c r="W196" s="113">
        <v>-108</v>
      </c>
      <c r="X196" s="23">
        <v>-18.899999999999999</v>
      </c>
      <c r="Y196" s="23">
        <v>-17.5</v>
      </c>
      <c r="Z196" s="23">
        <v>-36.200000000000003</v>
      </c>
      <c r="AA196" s="23">
        <v>-38.4</v>
      </c>
      <c r="AB196" s="113">
        <v>-111</v>
      </c>
      <c r="AC196" s="23">
        <v>-21.9</v>
      </c>
    </row>
    <row r="197" spans="1:29" ht="15" customHeight="1">
      <c r="A197" s="1" t="s">
        <v>176</v>
      </c>
      <c r="B197" s="113">
        <v>-28.591000000000001</v>
      </c>
      <c r="C197" s="113">
        <v>-40.701999999999998</v>
      </c>
      <c r="D197" s="113">
        <v>-38.405000000000001</v>
      </c>
      <c r="E197" s="113">
        <v>-42.527999999999999</v>
      </c>
      <c r="F197" s="113">
        <v>-37.643999999999998</v>
      </c>
      <c r="G197" s="113">
        <v>-36.26</v>
      </c>
      <c r="H197" s="113">
        <v>-37.305</v>
      </c>
      <c r="I197" s="113">
        <v>-48.752000000000002</v>
      </c>
      <c r="J197" s="113">
        <v>-49.1</v>
      </c>
      <c r="K197" s="113">
        <v>-52.7</v>
      </c>
      <c r="L197" s="113">
        <v>-28.3</v>
      </c>
      <c r="M197" s="113">
        <v>-28.5</v>
      </c>
      <c r="N197" s="23">
        <v>-5.4</v>
      </c>
      <c r="O197" s="23">
        <v>-8.3000000000000007</v>
      </c>
      <c r="P197" s="23">
        <v>-16.3</v>
      </c>
      <c r="Q197" s="23">
        <v>-10.1</v>
      </c>
      <c r="R197" s="113">
        <v>-40.1</v>
      </c>
      <c r="S197" s="23">
        <v>-9.8000000000000007</v>
      </c>
      <c r="T197" s="23">
        <v>-15.1</v>
      </c>
      <c r="U197" s="23">
        <v>-12.9</v>
      </c>
      <c r="V197" s="23">
        <v>-30.2</v>
      </c>
      <c r="W197" s="113">
        <v>-68</v>
      </c>
      <c r="X197" s="23">
        <v>-9.3000000000000007</v>
      </c>
      <c r="Y197" s="23">
        <v>-6.6</v>
      </c>
      <c r="Z197" s="23">
        <v>-23.3</v>
      </c>
      <c r="AA197" s="23">
        <v>-26.8</v>
      </c>
      <c r="AB197" s="113">
        <v>-66</v>
      </c>
      <c r="AC197" s="23">
        <v>-9.5</v>
      </c>
    </row>
    <row r="198" spans="1:29" ht="15" customHeight="1">
      <c r="A198" s="1" t="s">
        <v>177</v>
      </c>
      <c r="B198" s="113">
        <v>0</v>
      </c>
      <c r="C198" s="113">
        <v>0</v>
      </c>
      <c r="D198" s="113">
        <v>0</v>
      </c>
      <c r="E198" s="113">
        <v>0</v>
      </c>
      <c r="F198" s="113">
        <v>0</v>
      </c>
      <c r="G198" s="113">
        <v>0</v>
      </c>
      <c r="H198" s="113">
        <v>-2.8010000000000002</v>
      </c>
      <c r="I198" s="113">
        <v>-10.784000000000001</v>
      </c>
      <c r="J198" s="113">
        <v>-9.5</v>
      </c>
      <c r="K198" s="113">
        <v>-10.199999999999999</v>
      </c>
      <c r="L198" s="113">
        <v>-17.7</v>
      </c>
      <c r="M198" s="113">
        <v>-29.7</v>
      </c>
      <c r="N198" s="23">
        <v>-7.5</v>
      </c>
      <c r="O198" s="23">
        <v>-7.5</v>
      </c>
      <c r="P198" s="23">
        <v>-6.9</v>
      </c>
      <c r="Q198" s="23">
        <v>-8.3000000000000007</v>
      </c>
      <c r="R198" s="113">
        <v>-30.2</v>
      </c>
      <c r="S198" s="23">
        <v>-9.9</v>
      </c>
      <c r="T198" s="23">
        <v>-9.4</v>
      </c>
      <c r="U198" s="23">
        <v>-9.4</v>
      </c>
      <c r="V198" s="23">
        <v>-11.3</v>
      </c>
      <c r="W198" s="113">
        <v>-40</v>
      </c>
      <c r="X198" s="23">
        <v>-9.6</v>
      </c>
      <c r="Y198" s="23">
        <v>-10.9</v>
      </c>
      <c r="Z198" s="23">
        <v>-12.9</v>
      </c>
      <c r="AA198" s="23">
        <v>-11.6</v>
      </c>
      <c r="AB198" s="113">
        <v>-45</v>
      </c>
      <c r="AC198" s="23">
        <v>-12.4</v>
      </c>
    </row>
    <row r="199" spans="1:29" ht="15" customHeight="1">
      <c r="A199" s="1" t="s">
        <v>178</v>
      </c>
      <c r="B199" s="113">
        <v>-536.41300000000001</v>
      </c>
      <c r="C199" s="113">
        <v>-233.59399999999999</v>
      </c>
      <c r="D199" s="113">
        <v>-1467.7719999999999</v>
      </c>
      <c r="E199" s="113">
        <v>-1074.413</v>
      </c>
      <c r="F199" s="113">
        <v>-305.37900000000002</v>
      </c>
      <c r="G199" s="113">
        <v>-1762.883</v>
      </c>
      <c r="H199" s="113">
        <v>-3721.7579999999998</v>
      </c>
      <c r="I199" s="113">
        <v>-153.73599999999999</v>
      </c>
      <c r="J199" s="113">
        <v>-1275.8</v>
      </c>
      <c r="K199" s="113">
        <v>-2387.3000000000002</v>
      </c>
      <c r="L199" s="113">
        <v>-6022.4</v>
      </c>
      <c r="M199" s="113">
        <v>-217</v>
      </c>
      <c r="N199" s="23">
        <v>-53.2</v>
      </c>
      <c r="O199" s="23">
        <v>-205.7</v>
      </c>
      <c r="P199" s="23">
        <v>-322</v>
      </c>
      <c r="Q199" s="23">
        <v>-3699.2</v>
      </c>
      <c r="R199" s="113">
        <v>-4280.1000000000004</v>
      </c>
      <c r="S199" s="23">
        <v>-1.1000000000000001</v>
      </c>
      <c r="T199" s="23">
        <v>-16.2</v>
      </c>
      <c r="U199" s="23">
        <v>-1952.8</v>
      </c>
      <c r="V199" s="23">
        <v>-82.6</v>
      </c>
      <c r="W199" s="113">
        <v>-2052.6999999999998</v>
      </c>
      <c r="X199" s="23">
        <v>-1858.7</v>
      </c>
      <c r="Y199" s="23">
        <v>0.4</v>
      </c>
      <c r="Z199" s="23">
        <v>-1605.8</v>
      </c>
      <c r="AA199" s="23">
        <v>-148.80000000000001</v>
      </c>
      <c r="AB199" s="113">
        <v>-3612.9</v>
      </c>
      <c r="AC199" s="23">
        <v>-124.9</v>
      </c>
    </row>
    <row r="200" spans="1:29" ht="15" customHeight="1">
      <c r="A200" s="1" t="s">
        <v>179</v>
      </c>
      <c r="B200" s="113">
        <v>6.0679999999999996</v>
      </c>
      <c r="C200" s="113">
        <v>1.99</v>
      </c>
      <c r="D200" s="113">
        <v>1.3149999999999999</v>
      </c>
      <c r="E200" s="113">
        <v>2.1739999999999999</v>
      </c>
      <c r="F200" s="113">
        <v>1.506</v>
      </c>
      <c r="G200" s="113">
        <v>106.75</v>
      </c>
      <c r="H200" s="113">
        <v>0</v>
      </c>
      <c r="I200" s="113">
        <v>0</v>
      </c>
      <c r="K200" s="113">
        <v>1156.8</v>
      </c>
      <c r="L200" s="113">
        <v>0</v>
      </c>
      <c r="M200" s="113">
        <v>0</v>
      </c>
      <c r="R200" s="113">
        <v>0</v>
      </c>
      <c r="W200" s="113">
        <v>0</v>
      </c>
      <c r="AB200" s="113">
        <v>0</v>
      </c>
    </row>
    <row r="201" spans="1:29" ht="15" customHeight="1">
      <c r="A201" s="1" t="s">
        <v>180</v>
      </c>
      <c r="B201" s="113">
        <v>0</v>
      </c>
      <c r="C201" s="113">
        <v>0</v>
      </c>
      <c r="D201" s="113">
        <v>0</v>
      </c>
      <c r="E201" s="113">
        <v>0</v>
      </c>
      <c r="F201" s="113">
        <v>0</v>
      </c>
      <c r="G201" s="113">
        <v>0</v>
      </c>
      <c r="H201" s="113">
        <v>0</v>
      </c>
      <c r="I201" s="113">
        <v>0</v>
      </c>
      <c r="J201" s="113">
        <v>0</v>
      </c>
      <c r="K201" s="113">
        <v>0</v>
      </c>
      <c r="L201" s="113">
        <v>0</v>
      </c>
      <c r="M201" s="113">
        <v>0</v>
      </c>
      <c r="N201" s="23">
        <v>0</v>
      </c>
      <c r="O201" s="23">
        <v>0</v>
      </c>
      <c r="P201" s="23">
        <v>0</v>
      </c>
      <c r="Q201" s="23">
        <v>0</v>
      </c>
      <c r="R201" s="113">
        <v>0</v>
      </c>
      <c r="S201" s="23">
        <v>0</v>
      </c>
      <c r="T201" s="23">
        <v>12.1</v>
      </c>
      <c r="U201" s="23">
        <v>13.2</v>
      </c>
      <c r="V201" s="23">
        <v>7.2</v>
      </c>
      <c r="W201" s="113">
        <v>32.5</v>
      </c>
      <c r="X201" s="23">
        <v>0</v>
      </c>
      <c r="Y201" s="23">
        <v>8.4</v>
      </c>
      <c r="Z201" s="23">
        <v>1.1000000000000001</v>
      </c>
      <c r="AA201" s="23">
        <v>246.9</v>
      </c>
      <c r="AB201" s="113">
        <v>256.39999999999998</v>
      </c>
      <c r="AC201" s="23">
        <v>0</v>
      </c>
    </row>
    <row r="202" spans="1:29" ht="15" customHeight="1">
      <c r="A202" s="1" t="s">
        <v>181</v>
      </c>
      <c r="B202" s="113">
        <v>0</v>
      </c>
      <c r="C202" s="113">
        <v>0</v>
      </c>
      <c r="D202" s="113">
        <v>0</v>
      </c>
      <c r="E202" s="113">
        <v>0</v>
      </c>
      <c r="F202" s="113">
        <v>0</v>
      </c>
      <c r="G202" s="113">
        <v>0</v>
      </c>
      <c r="H202" s="113">
        <v>0</v>
      </c>
      <c r="I202" s="113">
        <v>0</v>
      </c>
      <c r="J202" s="113">
        <v>0</v>
      </c>
      <c r="K202" s="113">
        <v>0</v>
      </c>
      <c r="L202" s="113">
        <v>0</v>
      </c>
      <c r="M202" s="113">
        <v>0</v>
      </c>
      <c r="N202" s="23">
        <v>0</v>
      </c>
      <c r="O202" s="23">
        <v>0</v>
      </c>
      <c r="P202" s="23">
        <v>0</v>
      </c>
      <c r="Q202" s="23">
        <v>0</v>
      </c>
      <c r="R202" s="113">
        <v>0</v>
      </c>
      <c r="S202" s="23">
        <v>0</v>
      </c>
      <c r="T202" s="23">
        <v>12.1</v>
      </c>
      <c r="U202" s="23">
        <v>13.2</v>
      </c>
      <c r="V202" s="23">
        <v>7.2</v>
      </c>
      <c r="W202" s="113">
        <v>32.5</v>
      </c>
      <c r="X202" s="23">
        <v>0</v>
      </c>
      <c r="Y202" s="23">
        <v>8.4</v>
      </c>
      <c r="Z202" s="23">
        <v>1.1000000000000001</v>
      </c>
      <c r="AA202" s="23">
        <v>246.9</v>
      </c>
      <c r="AB202" s="113">
        <v>256.39999999999998</v>
      </c>
      <c r="AC202" s="23">
        <v>0</v>
      </c>
    </row>
    <row r="203" spans="1:29" ht="15" customHeight="1">
      <c r="A203" s="1" t="s">
        <v>164</v>
      </c>
      <c r="B203" s="113">
        <v>-4.3380000000000001</v>
      </c>
      <c r="C203" s="113">
        <v>-3.4430000000000001</v>
      </c>
      <c r="D203" s="113">
        <v>-0.68300000000000005</v>
      </c>
      <c r="E203" s="113">
        <v>-1.0960000000000001</v>
      </c>
      <c r="F203" s="113">
        <v>-6.5880000000000001</v>
      </c>
      <c r="G203" s="113">
        <v>-5.9390000000000001</v>
      </c>
      <c r="H203" s="113">
        <v>9.0079999999999991</v>
      </c>
      <c r="I203" s="113">
        <v>3.6960000000000002</v>
      </c>
      <c r="J203" s="113">
        <v>-0.7</v>
      </c>
      <c r="K203" s="113">
        <v>-2.6</v>
      </c>
      <c r="L203" s="113">
        <v>-5.5</v>
      </c>
      <c r="M203" s="113">
        <v>132.30000000000001</v>
      </c>
      <c r="N203" s="23">
        <v>3004.3</v>
      </c>
      <c r="O203" s="23">
        <v>-11.7</v>
      </c>
      <c r="P203" s="23">
        <v>-2.2000000000000002</v>
      </c>
      <c r="Q203" s="23">
        <v>2569.5</v>
      </c>
      <c r="R203" s="113">
        <v>5559.9</v>
      </c>
      <c r="S203" s="23">
        <v>-6</v>
      </c>
      <c r="T203" s="23">
        <v>5.0999999999999996</v>
      </c>
      <c r="U203" s="23">
        <v>3.5</v>
      </c>
      <c r="V203" s="23">
        <v>-0.7</v>
      </c>
      <c r="W203" s="113">
        <v>1.9</v>
      </c>
      <c r="X203" s="23">
        <v>-1</v>
      </c>
      <c r="Y203" s="23">
        <v>-0.1</v>
      </c>
      <c r="Z203" s="23">
        <v>0.1</v>
      </c>
      <c r="AA203" s="23">
        <v>0</v>
      </c>
      <c r="AB203" s="113">
        <v>-1</v>
      </c>
      <c r="AC203" s="23">
        <v>0</v>
      </c>
    </row>
    <row r="204" spans="1:29" ht="15" customHeight="1">
      <c r="A204" s="1" t="s">
        <v>182</v>
      </c>
      <c r="B204" s="113">
        <v>-4.3380000000000001</v>
      </c>
      <c r="C204" s="113">
        <v>-3.4430000000000001</v>
      </c>
      <c r="D204" s="113">
        <v>-0.68300000000000005</v>
      </c>
      <c r="E204" s="113">
        <v>-1.0960000000000001</v>
      </c>
      <c r="F204" s="113">
        <v>-6.5880000000000001</v>
      </c>
      <c r="G204" s="113">
        <v>-5.9390000000000001</v>
      </c>
      <c r="H204" s="113">
        <v>0</v>
      </c>
      <c r="I204" s="113">
        <v>-6.9320000000000004</v>
      </c>
      <c r="J204" s="113">
        <v>-0.7</v>
      </c>
      <c r="K204" s="113">
        <v>-2.6</v>
      </c>
      <c r="L204" s="113">
        <v>-5.5</v>
      </c>
      <c r="M204" s="113">
        <v>-10.4</v>
      </c>
      <c r="N204" s="23">
        <v>-1.9</v>
      </c>
      <c r="O204" s="23">
        <v>-1.4</v>
      </c>
      <c r="P204" s="23">
        <v>-3.4</v>
      </c>
      <c r="Q204" s="23">
        <v>4.8</v>
      </c>
      <c r="R204" s="113">
        <v>-1.9</v>
      </c>
      <c r="S204" s="23">
        <v>-6</v>
      </c>
      <c r="T204" s="23">
        <v>3.1</v>
      </c>
      <c r="U204" s="23">
        <v>2.9</v>
      </c>
      <c r="V204" s="23">
        <v>-0.1</v>
      </c>
      <c r="W204" s="113">
        <v>-0.1</v>
      </c>
      <c r="X204" s="23">
        <v>-1</v>
      </c>
      <c r="Y204" s="23">
        <v>-0.1</v>
      </c>
      <c r="Z204" s="23">
        <v>0.1</v>
      </c>
      <c r="AA204" s="23">
        <v>0</v>
      </c>
      <c r="AB204" s="113">
        <v>-1</v>
      </c>
      <c r="AC204" s="23">
        <v>0</v>
      </c>
    </row>
    <row r="205" spans="1:29" ht="15" customHeight="1">
      <c r="A205" s="1" t="s">
        <v>183</v>
      </c>
      <c r="D205" s="113">
        <v>0</v>
      </c>
      <c r="E205" s="113">
        <v>0</v>
      </c>
      <c r="F205" s="113">
        <v>0</v>
      </c>
      <c r="G205" s="113">
        <v>0</v>
      </c>
      <c r="H205" s="113">
        <v>9.0079999999999991</v>
      </c>
      <c r="I205" s="113">
        <v>10.628</v>
      </c>
      <c r="J205" s="113">
        <v>0</v>
      </c>
      <c r="K205" s="113">
        <v>0</v>
      </c>
      <c r="L205" s="113">
        <v>0</v>
      </c>
      <c r="M205" s="113">
        <v>142.69999999999999</v>
      </c>
      <c r="N205" s="23">
        <v>3006.2</v>
      </c>
      <c r="O205" s="23">
        <v>-10.3</v>
      </c>
      <c r="P205" s="23">
        <v>1.2</v>
      </c>
      <c r="Q205" s="23">
        <v>2564.6999999999998</v>
      </c>
      <c r="R205" s="113">
        <v>5561.8</v>
      </c>
      <c r="S205" s="23">
        <v>0</v>
      </c>
      <c r="T205" s="23">
        <v>2</v>
      </c>
      <c r="U205" s="23">
        <v>0.6</v>
      </c>
      <c r="V205" s="23">
        <v>-0.6</v>
      </c>
      <c r="W205" s="113">
        <v>2</v>
      </c>
      <c r="X205" s="23">
        <v>0</v>
      </c>
      <c r="Y205" s="23">
        <v>0</v>
      </c>
      <c r="Z205" s="23">
        <v>0</v>
      </c>
      <c r="AA205" s="23">
        <v>0</v>
      </c>
      <c r="AB205" s="113">
        <v>0</v>
      </c>
    </row>
    <row r="206" spans="1:29" ht="15" customHeight="1">
      <c r="A206" s="1" t="s">
        <v>184</v>
      </c>
      <c r="B206" s="113">
        <v>-563.274</v>
      </c>
      <c r="C206" s="113">
        <v>-275.74900000000002</v>
      </c>
      <c r="D206" s="113">
        <v>-1505.5450000000001</v>
      </c>
      <c r="E206" s="113">
        <v>-1115.8630000000001</v>
      </c>
      <c r="F206" s="113">
        <v>-348.10500000000002</v>
      </c>
      <c r="G206" s="113">
        <v>-1698.3320000000001</v>
      </c>
      <c r="H206" s="113">
        <v>-3752.8560000000002</v>
      </c>
      <c r="I206" s="113">
        <v>-209.57599999999999</v>
      </c>
      <c r="J206" s="113">
        <v>-1335.1</v>
      </c>
      <c r="K206" s="113">
        <v>-1296</v>
      </c>
      <c r="L206" s="113">
        <v>-6073.9</v>
      </c>
      <c r="M206" s="113">
        <v>-142.9</v>
      </c>
      <c r="N206" s="23">
        <v>2938.2</v>
      </c>
      <c r="O206" s="23">
        <v>-233.2</v>
      </c>
      <c r="P206" s="23">
        <v>-347.4</v>
      </c>
      <c r="Q206" s="23">
        <v>-1148.0999999999999</v>
      </c>
      <c r="R206" s="113">
        <v>1209.5</v>
      </c>
      <c r="S206" s="23">
        <v>-26.8</v>
      </c>
      <c r="T206" s="23">
        <v>-23.5</v>
      </c>
      <c r="U206" s="23">
        <v>-1958.4</v>
      </c>
      <c r="V206" s="23">
        <v>-117.6</v>
      </c>
      <c r="W206" s="113">
        <v>-2126.3000000000002</v>
      </c>
      <c r="X206" s="23">
        <v>-1878.6</v>
      </c>
      <c r="Y206" s="23">
        <v>-8.8000000000000007</v>
      </c>
      <c r="Z206" s="23">
        <v>-1640.8</v>
      </c>
      <c r="AA206" s="23">
        <v>59.7</v>
      </c>
      <c r="AB206" s="113">
        <v>-3468.5</v>
      </c>
      <c r="AC206" s="23">
        <v>-146.80000000000001</v>
      </c>
    </row>
    <row r="207" spans="1:29" ht="15" customHeight="1">
      <c r="A207" s="1" t="s">
        <v>185</v>
      </c>
    </row>
    <row r="208" spans="1:29" ht="15" customHeight="1">
      <c r="A208" s="1" t="s">
        <v>186</v>
      </c>
      <c r="B208" s="113">
        <v>-35.706000000000003</v>
      </c>
      <c r="C208" s="113">
        <v>-42.09</v>
      </c>
      <c r="D208" s="113">
        <v>-69.903000000000006</v>
      </c>
      <c r="E208" s="113">
        <v>-49.091999999999999</v>
      </c>
      <c r="F208" s="113">
        <v>-79.858999999999995</v>
      </c>
      <c r="G208" s="113">
        <v>-100.334</v>
      </c>
      <c r="H208" s="113">
        <v>-121.13</v>
      </c>
      <c r="I208" s="113">
        <v>-142.75299999999999</v>
      </c>
      <c r="J208" s="113">
        <v>-170.1</v>
      </c>
      <c r="K208" s="113">
        <v>-191.7</v>
      </c>
      <c r="L208" s="113">
        <v>-214.1</v>
      </c>
      <c r="M208" s="113">
        <v>-236.4</v>
      </c>
      <c r="N208" s="23">
        <v>-65.3</v>
      </c>
      <c r="O208" s="23">
        <v>-65.400000000000006</v>
      </c>
      <c r="P208" s="23">
        <v>-65.5</v>
      </c>
      <c r="Q208" s="23">
        <v>-66.099999999999994</v>
      </c>
      <c r="R208" s="113">
        <v>-262.3</v>
      </c>
      <c r="S208" s="23">
        <v>-72.3</v>
      </c>
      <c r="T208" s="23">
        <v>-72.5</v>
      </c>
      <c r="U208" s="23">
        <v>-72.7</v>
      </c>
      <c r="V208" s="23">
        <v>-72.7</v>
      </c>
      <c r="W208" s="113">
        <v>-290.2</v>
      </c>
      <c r="X208" s="23">
        <v>-80.5</v>
      </c>
      <c r="Y208" s="23">
        <v>-80.099999999999994</v>
      </c>
      <c r="Z208" s="23">
        <v>-80.5</v>
      </c>
      <c r="AA208" s="23">
        <v>-80.8</v>
      </c>
      <c r="AB208" s="113">
        <v>-321.89999999999998</v>
      </c>
      <c r="AC208" s="23">
        <v>-88.6</v>
      </c>
    </row>
    <row r="209" spans="1:29" ht="15" customHeight="1">
      <c r="A209" s="1" t="s">
        <v>187</v>
      </c>
      <c r="B209" s="113">
        <v>-35.706000000000003</v>
      </c>
      <c r="C209" s="113">
        <v>-42.09</v>
      </c>
      <c r="D209" s="113">
        <v>-69.903000000000006</v>
      </c>
      <c r="E209" s="113">
        <v>-49.091999999999999</v>
      </c>
      <c r="F209" s="113">
        <v>-79.858999999999995</v>
      </c>
      <c r="G209" s="113">
        <v>-100.334</v>
      </c>
      <c r="H209" s="113">
        <v>-121.13</v>
      </c>
      <c r="I209" s="113">
        <v>-142.75299999999999</v>
      </c>
      <c r="J209" s="113">
        <v>-170.1</v>
      </c>
      <c r="K209" s="113">
        <v>-191.7</v>
      </c>
      <c r="L209" s="113">
        <v>-214.1</v>
      </c>
      <c r="M209" s="113">
        <v>-236.4</v>
      </c>
      <c r="N209" s="23">
        <v>-65.3</v>
      </c>
      <c r="O209" s="23">
        <v>-65.400000000000006</v>
      </c>
      <c r="P209" s="23">
        <v>-65.5</v>
      </c>
      <c r="Q209" s="23">
        <v>-66.099999999999994</v>
      </c>
      <c r="R209" s="113">
        <v>-262.3</v>
      </c>
      <c r="S209" s="23">
        <v>-72.3</v>
      </c>
      <c r="T209" s="23">
        <v>-72.5</v>
      </c>
      <c r="U209" s="23">
        <v>-72.7</v>
      </c>
      <c r="V209" s="23">
        <v>-72.7</v>
      </c>
      <c r="W209" s="113">
        <v>-290.2</v>
      </c>
      <c r="X209" s="23">
        <v>-80.5</v>
      </c>
      <c r="Y209" s="23">
        <v>-80.099999999999994</v>
      </c>
      <c r="Z209" s="23">
        <v>-80.5</v>
      </c>
      <c r="AA209" s="23">
        <v>-80.8</v>
      </c>
      <c r="AB209" s="113">
        <v>-321.89999999999998</v>
      </c>
      <c r="AC209" s="23">
        <v>-88.6</v>
      </c>
    </row>
    <row r="210" spans="1:29" ht="15" customHeight="1">
      <c r="A210" s="1" t="s">
        <v>188</v>
      </c>
      <c r="B210" s="113">
        <v>30.744</v>
      </c>
      <c r="C210" s="113">
        <v>30.271000000000001</v>
      </c>
      <c r="D210" s="113">
        <v>39.874000000000002</v>
      </c>
      <c r="E210" s="113">
        <v>10.393000000000001</v>
      </c>
      <c r="F210" s="113">
        <v>13.214</v>
      </c>
      <c r="G210" s="113">
        <v>21.201000000000001</v>
      </c>
      <c r="H210" s="113">
        <v>13.337999999999999</v>
      </c>
      <c r="I210" s="113">
        <v>32.685000000000002</v>
      </c>
      <c r="J210" s="113">
        <v>16</v>
      </c>
      <c r="K210" s="113">
        <v>41.7</v>
      </c>
      <c r="L210" s="113">
        <v>74.900000000000006</v>
      </c>
      <c r="M210" s="113">
        <v>79.400000000000006</v>
      </c>
      <c r="N210" s="23">
        <v>26.5</v>
      </c>
      <c r="O210" s="23">
        <v>22.9</v>
      </c>
      <c r="P210" s="23">
        <v>19.2</v>
      </c>
      <c r="Q210" s="23">
        <v>13.9</v>
      </c>
      <c r="R210" s="113">
        <v>82.5</v>
      </c>
      <c r="S210" s="23">
        <v>19.8</v>
      </c>
      <c r="T210" s="23">
        <v>49.4</v>
      </c>
      <c r="U210" s="23">
        <v>41.7</v>
      </c>
      <c r="V210" s="23">
        <v>19.8</v>
      </c>
      <c r="W210" s="113">
        <v>130.69999999999999</v>
      </c>
      <c r="X210" s="23">
        <v>27.5</v>
      </c>
      <c r="Y210" s="23">
        <v>58.7</v>
      </c>
      <c r="Z210" s="23">
        <v>16.399999999999999</v>
      </c>
      <c r="AA210" s="23">
        <v>4.5</v>
      </c>
      <c r="AB210" s="113">
        <v>107.1</v>
      </c>
      <c r="AC210" s="23">
        <v>49.9</v>
      </c>
    </row>
    <row r="211" spans="1:29" ht="15" customHeight="1">
      <c r="A211" s="1" t="s">
        <v>189</v>
      </c>
      <c r="B211" s="113">
        <v>30.744</v>
      </c>
      <c r="C211" s="113">
        <v>30.271000000000001</v>
      </c>
      <c r="D211" s="113">
        <v>39.874000000000002</v>
      </c>
      <c r="E211" s="113">
        <v>10.393000000000001</v>
      </c>
      <c r="F211" s="113">
        <v>13.214</v>
      </c>
      <c r="G211" s="113">
        <v>21.201000000000001</v>
      </c>
      <c r="H211" s="113">
        <v>13.337999999999999</v>
      </c>
      <c r="I211" s="113">
        <v>32.685000000000002</v>
      </c>
      <c r="J211" s="113">
        <v>16</v>
      </c>
      <c r="K211" s="113">
        <v>41.7</v>
      </c>
      <c r="L211" s="113">
        <v>74.900000000000006</v>
      </c>
      <c r="M211" s="113">
        <v>79.400000000000006</v>
      </c>
      <c r="N211" s="23">
        <v>26.5</v>
      </c>
      <c r="O211" s="23">
        <v>22.9</v>
      </c>
      <c r="P211" s="23">
        <v>19.2</v>
      </c>
      <c r="Q211" s="23">
        <v>13.9</v>
      </c>
      <c r="R211" s="113">
        <v>82.5</v>
      </c>
      <c r="S211" s="23">
        <v>19.8</v>
      </c>
      <c r="T211" s="23">
        <v>49.4</v>
      </c>
      <c r="U211" s="23">
        <v>41.7</v>
      </c>
      <c r="V211" s="23">
        <v>19.8</v>
      </c>
      <c r="W211" s="113">
        <v>130.69999999999999</v>
      </c>
      <c r="X211" s="23">
        <v>27.5</v>
      </c>
      <c r="Y211" s="23">
        <v>58.7</v>
      </c>
      <c r="Z211" s="23">
        <v>16.399999999999999</v>
      </c>
      <c r="AA211" s="23">
        <v>4.5</v>
      </c>
      <c r="AB211" s="113">
        <v>107.1</v>
      </c>
      <c r="AC211" s="23">
        <v>49.9</v>
      </c>
    </row>
    <row r="212" spans="1:29" ht="15" customHeight="1">
      <c r="A212" s="1" t="s">
        <v>190</v>
      </c>
      <c r="B212" s="113">
        <v>1.6970000000000001</v>
      </c>
      <c r="C212" s="113">
        <v>2.1040000000000001</v>
      </c>
      <c r="D212" s="113">
        <v>2.1949999999999998</v>
      </c>
      <c r="E212" s="113">
        <v>2.4489999999999998</v>
      </c>
      <c r="F212" s="113">
        <v>2.7509999999999999</v>
      </c>
      <c r="G212" s="113">
        <v>2.8889999999999998</v>
      </c>
      <c r="H212" s="113">
        <v>3.34</v>
      </c>
      <c r="I212" s="113">
        <v>4.1980000000000004</v>
      </c>
      <c r="J212" s="113">
        <v>5.4</v>
      </c>
      <c r="K212" s="113">
        <v>6.8</v>
      </c>
      <c r="L212" s="113">
        <v>10.5</v>
      </c>
      <c r="M212" s="113">
        <v>15.1</v>
      </c>
      <c r="N212" s="23">
        <v>0</v>
      </c>
      <c r="O212" s="23">
        <v>8.5</v>
      </c>
      <c r="P212" s="23">
        <v>-8.5</v>
      </c>
      <c r="Q212" s="23">
        <v>14.3</v>
      </c>
      <c r="R212" s="113">
        <v>14.3</v>
      </c>
      <c r="S212" s="23">
        <v>0</v>
      </c>
      <c r="T212" s="23">
        <v>0</v>
      </c>
      <c r="U212" s="23">
        <v>0</v>
      </c>
      <c r="V212" s="23">
        <v>15.5</v>
      </c>
      <c r="W212" s="113">
        <v>15.5</v>
      </c>
      <c r="X212" s="23">
        <v>0</v>
      </c>
      <c r="Y212" s="23">
        <v>0</v>
      </c>
      <c r="Z212" s="23">
        <v>0</v>
      </c>
      <c r="AA212" s="23">
        <v>18.5</v>
      </c>
      <c r="AB212" s="113">
        <v>18.5</v>
      </c>
      <c r="AC212" s="23">
        <v>0</v>
      </c>
    </row>
    <row r="213" spans="1:29" ht="15" customHeight="1">
      <c r="A213" s="1" t="s">
        <v>191</v>
      </c>
      <c r="B213" s="113">
        <v>29.047000000000001</v>
      </c>
      <c r="C213" s="113">
        <v>28.167000000000002</v>
      </c>
      <c r="D213" s="113">
        <v>37.679000000000002</v>
      </c>
      <c r="E213" s="113">
        <v>7.944</v>
      </c>
      <c r="F213" s="113">
        <v>10.462999999999999</v>
      </c>
      <c r="G213" s="113">
        <v>18.312000000000001</v>
      </c>
      <c r="H213" s="113">
        <v>9.9979999999999993</v>
      </c>
      <c r="I213" s="113">
        <v>28.486999999999998</v>
      </c>
      <c r="J213" s="113">
        <v>10.6</v>
      </c>
      <c r="K213" s="113">
        <v>34.9</v>
      </c>
      <c r="L213" s="113">
        <v>64.400000000000006</v>
      </c>
      <c r="M213" s="113">
        <v>64.3</v>
      </c>
      <c r="N213" s="23">
        <v>26.5</v>
      </c>
      <c r="O213" s="23">
        <v>14.4</v>
      </c>
      <c r="P213" s="23">
        <v>27.7</v>
      </c>
      <c r="Q213" s="23">
        <v>-0.4</v>
      </c>
      <c r="R213" s="113">
        <v>68.2</v>
      </c>
      <c r="S213" s="23">
        <v>19.8</v>
      </c>
      <c r="T213" s="23">
        <v>49.4</v>
      </c>
      <c r="U213" s="23">
        <v>41.7</v>
      </c>
      <c r="V213" s="23">
        <v>4.3</v>
      </c>
      <c r="W213" s="113">
        <v>115.2</v>
      </c>
      <c r="X213" s="23">
        <v>27.5</v>
      </c>
      <c r="Y213" s="23">
        <v>58.7</v>
      </c>
      <c r="Z213" s="23">
        <v>16.399999999999999</v>
      </c>
      <c r="AA213" s="23">
        <v>-14</v>
      </c>
      <c r="AB213" s="113">
        <v>88.6</v>
      </c>
      <c r="AC213" s="23">
        <v>49.9</v>
      </c>
    </row>
    <row r="214" spans="1:29" ht="15" customHeight="1">
      <c r="A214" s="1" t="s">
        <v>192</v>
      </c>
      <c r="B214" s="113">
        <v>166.589</v>
      </c>
      <c r="C214" s="113">
        <v>-256.45699999999999</v>
      </c>
      <c r="D214" s="113">
        <v>930.48299999999995</v>
      </c>
      <c r="E214" s="113">
        <v>438.58100000000002</v>
      </c>
      <c r="F214" s="113">
        <v>-250.56100000000001</v>
      </c>
      <c r="G214" s="113">
        <v>1067.95</v>
      </c>
      <c r="H214" s="113">
        <v>2928.45</v>
      </c>
      <c r="I214" s="113">
        <v>-1060</v>
      </c>
      <c r="J214" s="113">
        <v>-218.9</v>
      </c>
      <c r="K214" s="113">
        <v>322.89999999999998</v>
      </c>
      <c r="L214" s="113">
        <v>4278</v>
      </c>
      <c r="M214" s="113">
        <v>-1650</v>
      </c>
      <c r="N214" s="23">
        <v>-470</v>
      </c>
      <c r="O214" s="23">
        <v>0</v>
      </c>
      <c r="P214" s="23">
        <v>-800</v>
      </c>
      <c r="Q214" s="23">
        <v>0</v>
      </c>
      <c r="R214" s="113">
        <v>-1270</v>
      </c>
      <c r="S214" s="23">
        <v>0</v>
      </c>
      <c r="T214" s="23">
        <v>0</v>
      </c>
      <c r="U214" s="23">
        <v>210</v>
      </c>
      <c r="V214" s="23">
        <v>-550</v>
      </c>
      <c r="W214" s="113">
        <v>-340</v>
      </c>
      <c r="X214" s="23">
        <v>1390</v>
      </c>
      <c r="Y214" s="23">
        <v>-300</v>
      </c>
      <c r="Z214" s="23">
        <v>950.3</v>
      </c>
      <c r="AA214" s="23">
        <v>-799.9</v>
      </c>
      <c r="AB214" s="113">
        <v>1240.4000000000001</v>
      </c>
      <c r="AC214" s="23">
        <v>-125</v>
      </c>
    </row>
    <row r="215" spans="1:29" ht="15" customHeight="1">
      <c r="A215" s="1" t="s">
        <v>193</v>
      </c>
      <c r="B215" s="113">
        <v>166.589</v>
      </c>
      <c r="C215" s="113">
        <v>-256.45699999999999</v>
      </c>
      <c r="D215" s="113">
        <v>930.48299999999995</v>
      </c>
      <c r="E215" s="113">
        <v>438.58100000000002</v>
      </c>
      <c r="F215" s="113">
        <v>-250.56100000000001</v>
      </c>
      <c r="G215" s="113">
        <v>1067.95</v>
      </c>
      <c r="H215" s="113">
        <v>2928.45</v>
      </c>
      <c r="I215" s="113">
        <v>-1060</v>
      </c>
      <c r="J215" s="113">
        <v>-218.9</v>
      </c>
      <c r="K215" s="113">
        <v>322.89999999999998</v>
      </c>
      <c r="L215" s="113">
        <v>4278</v>
      </c>
      <c r="M215" s="113">
        <v>-1650</v>
      </c>
      <c r="N215" s="23">
        <v>-470</v>
      </c>
      <c r="O215" s="23">
        <v>0</v>
      </c>
      <c r="P215" s="23">
        <v>-800</v>
      </c>
      <c r="Q215" s="23">
        <v>0</v>
      </c>
      <c r="R215" s="113">
        <v>-1270</v>
      </c>
      <c r="S215" s="23">
        <v>0</v>
      </c>
      <c r="T215" s="23">
        <v>0</v>
      </c>
      <c r="U215" s="23">
        <v>210</v>
      </c>
      <c r="V215" s="23">
        <v>-550</v>
      </c>
      <c r="W215" s="113">
        <v>-340</v>
      </c>
      <c r="X215" s="23">
        <v>1390</v>
      </c>
      <c r="Y215" s="23">
        <v>-300</v>
      </c>
      <c r="Z215" s="23">
        <v>950.3</v>
      </c>
      <c r="AA215" s="23">
        <v>-799.9</v>
      </c>
      <c r="AB215" s="113">
        <v>1240.4000000000001</v>
      </c>
      <c r="AC215" s="23">
        <v>-125</v>
      </c>
    </row>
    <row r="216" spans="1:29" ht="15" customHeight="1">
      <c r="A216" s="1" t="s">
        <v>194</v>
      </c>
      <c r="B216" s="113">
        <v>190</v>
      </c>
      <c r="C216" s="113">
        <v>0</v>
      </c>
      <c r="D216" s="113">
        <v>987.78700000000003</v>
      </c>
      <c r="E216" s="113">
        <v>942.28300000000002</v>
      </c>
      <c r="F216" s="113">
        <v>0</v>
      </c>
      <c r="G216" s="113">
        <v>1071.9559999999999</v>
      </c>
      <c r="H216" s="113">
        <v>2932.7339999999999</v>
      </c>
      <c r="I216" s="113">
        <v>0</v>
      </c>
      <c r="J216" s="113">
        <v>1486.1</v>
      </c>
      <c r="K216" s="113">
        <v>1187.9000000000001</v>
      </c>
      <c r="L216" s="113">
        <v>4878</v>
      </c>
      <c r="M216" s="113">
        <v>0</v>
      </c>
      <c r="N216" s="23">
        <v>0</v>
      </c>
      <c r="O216" s="23">
        <v>0</v>
      </c>
      <c r="P216" s="23">
        <v>0</v>
      </c>
      <c r="Q216" s="23">
        <v>0</v>
      </c>
      <c r="R216" s="113">
        <v>0</v>
      </c>
      <c r="S216" s="23">
        <v>0</v>
      </c>
      <c r="T216" s="23">
        <v>0</v>
      </c>
      <c r="U216" s="23">
        <v>910</v>
      </c>
      <c r="V216" s="23">
        <v>-550</v>
      </c>
      <c r="W216" s="113">
        <v>360</v>
      </c>
      <c r="X216" s="23">
        <v>1390</v>
      </c>
      <c r="Y216" s="23">
        <v>-300</v>
      </c>
      <c r="Z216" s="23">
        <v>1450.3</v>
      </c>
      <c r="AA216" s="23">
        <v>-564.9</v>
      </c>
      <c r="AB216" s="113">
        <v>1975.4</v>
      </c>
      <c r="AC216" s="23">
        <v>0</v>
      </c>
    </row>
    <row r="217" spans="1:29" ht="15" customHeight="1">
      <c r="A217" s="1" t="s">
        <v>195</v>
      </c>
      <c r="B217" s="113">
        <v>-23.411000000000001</v>
      </c>
      <c r="C217" s="113">
        <v>-256.45699999999999</v>
      </c>
      <c r="D217" s="113">
        <v>-57.304000000000002</v>
      </c>
      <c r="E217" s="113">
        <v>-503.702</v>
      </c>
      <c r="F217" s="113">
        <v>-250.56100000000001</v>
      </c>
      <c r="G217" s="113">
        <v>-4.0060000000000002</v>
      </c>
      <c r="H217" s="113">
        <v>-4.2839999999999998</v>
      </c>
      <c r="I217" s="113">
        <v>-1060</v>
      </c>
      <c r="J217" s="113">
        <v>-1705</v>
      </c>
      <c r="K217" s="113">
        <v>-865</v>
      </c>
      <c r="L217" s="113">
        <v>-600</v>
      </c>
      <c r="M217" s="113">
        <v>-1650</v>
      </c>
      <c r="N217" s="23">
        <v>-470</v>
      </c>
      <c r="O217" s="23">
        <v>0</v>
      </c>
      <c r="P217" s="23">
        <v>-800</v>
      </c>
      <c r="Q217" s="23">
        <v>0</v>
      </c>
      <c r="R217" s="113">
        <v>-1270</v>
      </c>
      <c r="S217" s="23">
        <v>0</v>
      </c>
      <c r="T217" s="23">
        <v>0</v>
      </c>
      <c r="U217" s="23">
        <v>-700</v>
      </c>
      <c r="V217" s="23">
        <v>0</v>
      </c>
      <c r="W217" s="113">
        <v>-700</v>
      </c>
      <c r="X217" s="23">
        <v>0</v>
      </c>
      <c r="Y217" s="23">
        <v>0</v>
      </c>
      <c r="Z217" s="23">
        <v>-500</v>
      </c>
      <c r="AA217" s="23">
        <v>-235</v>
      </c>
      <c r="AB217" s="113">
        <v>-735</v>
      </c>
      <c r="AC217" s="23">
        <v>-125</v>
      </c>
    </row>
    <row r="218" spans="1:29" ht="15" customHeight="1">
      <c r="A218" s="1" t="s">
        <v>164</v>
      </c>
      <c r="B218" s="113">
        <v>5.9820000000000002</v>
      </c>
      <c r="C218" s="113">
        <v>11.597</v>
      </c>
      <c r="D218" s="113">
        <v>-46.584000000000003</v>
      </c>
      <c r="E218" s="113">
        <v>3.7509999999999999</v>
      </c>
      <c r="F218" s="113">
        <v>19.102</v>
      </c>
      <c r="G218" s="113">
        <v>7.4249999999999998</v>
      </c>
      <c r="H218" s="113">
        <v>-15.395</v>
      </c>
      <c r="I218" s="113">
        <v>5.0999999999999997E-2</v>
      </c>
      <c r="J218" s="113">
        <v>-15.1</v>
      </c>
      <c r="K218" s="113">
        <v>4.0999999999999996</v>
      </c>
      <c r="L218" s="113">
        <v>-1.9</v>
      </c>
      <c r="M218" s="113">
        <v>-6.5</v>
      </c>
      <c r="N218" s="23">
        <v>-11.4</v>
      </c>
      <c r="O218" s="23">
        <v>-0.2</v>
      </c>
      <c r="P218" s="23">
        <v>0</v>
      </c>
      <c r="Q218" s="23">
        <v>0</v>
      </c>
      <c r="R218" s="113">
        <v>-11.6</v>
      </c>
      <c r="S218" s="23">
        <v>0</v>
      </c>
      <c r="T218" s="23">
        <v>-0.2</v>
      </c>
      <c r="U218" s="23">
        <v>0.1</v>
      </c>
      <c r="V218" s="23">
        <v>0.1</v>
      </c>
      <c r="W218" s="113">
        <v>0</v>
      </c>
      <c r="X218" s="23">
        <v>-0.1</v>
      </c>
      <c r="Y218" s="23">
        <v>-0.1</v>
      </c>
      <c r="Z218" s="23">
        <v>0.1</v>
      </c>
      <c r="AA218" s="23">
        <v>44</v>
      </c>
      <c r="AB218" s="113">
        <v>43.9</v>
      </c>
      <c r="AC218" s="23">
        <v>-44.1</v>
      </c>
    </row>
    <row r="219" spans="1:29" ht="15" customHeight="1">
      <c r="A219" s="1" t="s">
        <v>182</v>
      </c>
      <c r="B219" s="113">
        <v>-0.38200000000000001</v>
      </c>
      <c r="C219" s="113">
        <v>-1.0669999999999999</v>
      </c>
      <c r="D219" s="113">
        <v>-77.331000000000003</v>
      </c>
      <c r="E219" s="113">
        <v>-9.1240000000000006</v>
      </c>
      <c r="F219" s="113">
        <v>-1.9790000000000001</v>
      </c>
      <c r="G219" s="113">
        <v>-14.803000000000001</v>
      </c>
      <c r="H219" s="113">
        <v>-15.395</v>
      </c>
      <c r="I219" s="113">
        <v>0</v>
      </c>
      <c r="J219" s="113">
        <v>-15.5</v>
      </c>
      <c r="K219" s="113">
        <v>0</v>
      </c>
      <c r="L219" s="113">
        <v>-1.9</v>
      </c>
      <c r="M219" s="113">
        <v>-6.5</v>
      </c>
      <c r="N219" s="23">
        <v>-11.4</v>
      </c>
      <c r="O219" s="23">
        <v>-0.2</v>
      </c>
      <c r="P219" s="23">
        <v>0</v>
      </c>
      <c r="Q219" s="23">
        <v>0</v>
      </c>
      <c r="R219" s="113">
        <v>-11.6</v>
      </c>
      <c r="S219" s="23">
        <v>0</v>
      </c>
      <c r="T219" s="23">
        <v>-0.2</v>
      </c>
      <c r="U219" s="23">
        <v>0.1</v>
      </c>
      <c r="V219" s="23">
        <v>0.1</v>
      </c>
      <c r="W219" s="113">
        <v>0</v>
      </c>
      <c r="X219" s="23">
        <v>-0.1</v>
      </c>
      <c r="Y219" s="23">
        <v>-0.1</v>
      </c>
      <c r="Z219" s="23">
        <v>0.1</v>
      </c>
      <c r="AA219" s="23">
        <v>0.1</v>
      </c>
      <c r="AB219" s="113">
        <v>0</v>
      </c>
      <c r="AC219" s="23">
        <v>-44.1</v>
      </c>
    </row>
    <row r="220" spans="1:29" ht="15" customHeight="1">
      <c r="A220" s="1" t="s">
        <v>183</v>
      </c>
      <c r="B220" s="113">
        <v>6.3639999999999999</v>
      </c>
      <c r="C220" s="113">
        <v>12.664</v>
      </c>
      <c r="D220" s="113">
        <v>30.747</v>
      </c>
      <c r="E220" s="113">
        <v>12.875</v>
      </c>
      <c r="F220" s="113">
        <v>21.081</v>
      </c>
      <c r="G220" s="113">
        <v>22.228000000000002</v>
      </c>
      <c r="H220" s="113">
        <v>0</v>
      </c>
      <c r="I220" s="113">
        <v>5.0999999999999997E-2</v>
      </c>
      <c r="J220" s="113">
        <v>0.4</v>
      </c>
      <c r="K220" s="113">
        <v>4.0999999999999996</v>
      </c>
      <c r="L220" s="113">
        <v>0</v>
      </c>
      <c r="M220" s="113">
        <v>0</v>
      </c>
      <c r="N220" s="23">
        <v>0</v>
      </c>
      <c r="O220" s="23">
        <v>0</v>
      </c>
      <c r="P220" s="23">
        <v>0</v>
      </c>
      <c r="Q220" s="23">
        <v>0</v>
      </c>
      <c r="R220" s="113">
        <v>0</v>
      </c>
      <c r="S220" s="23">
        <v>0</v>
      </c>
      <c r="T220" s="23">
        <v>0</v>
      </c>
      <c r="U220" s="23">
        <v>0</v>
      </c>
      <c r="V220" s="23">
        <v>0</v>
      </c>
      <c r="W220" s="113">
        <v>0</v>
      </c>
      <c r="X220" s="23">
        <v>0</v>
      </c>
      <c r="Y220" s="23">
        <v>0</v>
      </c>
      <c r="Z220" s="23">
        <v>0</v>
      </c>
      <c r="AA220" s="23">
        <v>43.9</v>
      </c>
      <c r="AB220" s="113">
        <v>43.9</v>
      </c>
      <c r="AC220" s="23">
        <v>0</v>
      </c>
    </row>
    <row r="221" spans="1:29" ht="15" customHeight="1">
      <c r="A221" s="1" t="s">
        <v>196</v>
      </c>
      <c r="B221" s="113">
        <v>167.60900000000001</v>
      </c>
      <c r="C221" s="113">
        <v>-256.67899999999997</v>
      </c>
      <c r="D221" s="113">
        <v>853.87</v>
      </c>
      <c r="E221" s="113">
        <v>403.63299999999998</v>
      </c>
      <c r="F221" s="113">
        <v>-298.10399999999998</v>
      </c>
      <c r="G221" s="113">
        <v>996.24199999999996</v>
      </c>
      <c r="H221" s="113">
        <v>2805.2629999999999</v>
      </c>
      <c r="I221" s="113">
        <v>-1170.0170000000001</v>
      </c>
      <c r="J221" s="113">
        <v>-388.1</v>
      </c>
      <c r="K221" s="113">
        <v>177</v>
      </c>
      <c r="L221" s="113">
        <v>4136.8999999999996</v>
      </c>
      <c r="M221" s="113">
        <v>-1813.5</v>
      </c>
      <c r="N221" s="23">
        <v>-520.20000000000005</v>
      </c>
      <c r="O221" s="23">
        <v>-42.7</v>
      </c>
      <c r="P221" s="23">
        <v>-850.2</v>
      </c>
      <c r="Q221" s="23">
        <v>-52.2</v>
      </c>
      <c r="R221" s="113">
        <v>-1465.3</v>
      </c>
      <c r="S221" s="23">
        <v>-52.5</v>
      </c>
      <c r="T221" s="23">
        <v>-23.3</v>
      </c>
      <c r="U221" s="23">
        <v>179.1</v>
      </c>
      <c r="V221" s="23">
        <v>-602.79999999999995</v>
      </c>
      <c r="W221" s="113">
        <v>-499.5</v>
      </c>
      <c r="X221" s="23">
        <v>1336.9</v>
      </c>
      <c r="Y221" s="23">
        <v>-321.5</v>
      </c>
      <c r="Z221" s="23">
        <v>886.3</v>
      </c>
      <c r="AA221" s="23">
        <v>-832.2</v>
      </c>
      <c r="AB221" s="113">
        <v>1069.5</v>
      </c>
      <c r="AC221" s="23">
        <v>-207.8</v>
      </c>
    </row>
    <row r="222" spans="1:29" ht="15" customHeight="1">
      <c r="A222" s="1" t="s">
        <v>197</v>
      </c>
    </row>
    <row r="223" spans="1:29" ht="15" customHeight="1">
      <c r="A223" s="1" t="s">
        <v>198</v>
      </c>
      <c r="B223" s="113">
        <v>-1.1890000000000001</v>
      </c>
      <c r="C223" s="113">
        <v>-1.4830000000000001</v>
      </c>
      <c r="D223" s="113">
        <v>6.3120000000000003</v>
      </c>
      <c r="E223" s="113">
        <v>-1.1930000000000001</v>
      </c>
      <c r="F223" s="113">
        <v>-43.521999999999998</v>
      </c>
      <c r="G223" s="113">
        <v>-58.654000000000003</v>
      </c>
      <c r="H223" s="113">
        <v>-37.503</v>
      </c>
      <c r="I223" s="113">
        <v>59.238</v>
      </c>
      <c r="J223" s="113">
        <v>-13.8</v>
      </c>
      <c r="K223" s="113">
        <v>2.5</v>
      </c>
      <c r="L223" s="113">
        <v>10.5</v>
      </c>
      <c r="M223" s="113">
        <v>-12.3</v>
      </c>
      <c r="N223" s="23">
        <v>-7.3</v>
      </c>
      <c r="O223" s="23">
        <v>-18.3</v>
      </c>
      <c r="P223" s="23">
        <v>-38.799999999999997</v>
      </c>
      <c r="Q223" s="23">
        <v>26.9</v>
      </c>
      <c r="R223" s="113">
        <v>-37.5</v>
      </c>
      <c r="S223" s="23">
        <v>4.4000000000000004</v>
      </c>
      <c r="T223" s="23">
        <v>8.4</v>
      </c>
      <c r="U223" s="23">
        <v>-14</v>
      </c>
      <c r="V223" s="23">
        <v>13.4</v>
      </c>
      <c r="W223" s="113">
        <v>12.2</v>
      </c>
      <c r="X223" s="23">
        <v>-5.7</v>
      </c>
      <c r="Y223" s="23">
        <v>-0.7</v>
      </c>
      <c r="Z223" s="23">
        <v>17.2</v>
      </c>
      <c r="AA223" s="23">
        <v>-31.1</v>
      </c>
      <c r="AB223" s="113">
        <v>-20.3</v>
      </c>
      <c r="AC223" s="23">
        <v>10.5</v>
      </c>
    </row>
    <row r="224" spans="1:29" ht="15" customHeight="1">
      <c r="A224" s="1" t="s">
        <v>199</v>
      </c>
      <c r="B224" s="113">
        <v>102.68600000000001</v>
      </c>
      <c r="C224" s="113">
        <v>67.706999999999994</v>
      </c>
      <c r="D224" s="113">
        <v>32.488999999999997</v>
      </c>
      <c r="E224" s="113">
        <v>89.13</v>
      </c>
      <c r="F224" s="113">
        <v>150.71</v>
      </c>
      <c r="G224" s="113">
        <v>168.08099999999999</v>
      </c>
      <c r="H224" s="113">
        <v>-21.311</v>
      </c>
      <c r="I224" s="113">
        <v>-85.873000000000005</v>
      </c>
      <c r="J224" s="113">
        <v>-306.89999999999998</v>
      </c>
      <c r="K224" s="113">
        <v>345.3</v>
      </c>
      <c r="L224" s="113">
        <v>-401.4</v>
      </c>
      <c r="M224" s="113">
        <v>43.2</v>
      </c>
      <c r="N224" s="23">
        <v>2886</v>
      </c>
      <c r="O224" s="23">
        <v>-358.4</v>
      </c>
      <c r="P224" s="23">
        <v>-984.6</v>
      </c>
      <c r="Q224" s="23">
        <v>-1101.7</v>
      </c>
      <c r="R224" s="113">
        <v>441.3</v>
      </c>
      <c r="S224" s="23">
        <v>388.8</v>
      </c>
      <c r="T224" s="23">
        <v>281.2</v>
      </c>
      <c r="U224" s="23">
        <v>-1163.3</v>
      </c>
      <c r="V224" s="23">
        <v>-85.2</v>
      </c>
      <c r="W224" s="113">
        <v>-578.5</v>
      </c>
      <c r="X224" s="23">
        <v>-15.9</v>
      </c>
      <c r="Y224" s="23">
        <v>53.1</v>
      </c>
      <c r="Z224" s="23">
        <v>18.100000000000001</v>
      </c>
      <c r="AA224" s="23">
        <v>-81.400000000000006</v>
      </c>
      <c r="AB224" s="113">
        <v>-26.1</v>
      </c>
      <c r="AC224" s="23">
        <v>184.6</v>
      </c>
    </row>
    <row r="226" spans="1:38" s="103" customFormat="1" ht="15" customHeight="1">
      <c r="A226" s="102" t="s">
        <v>200</v>
      </c>
      <c r="AD226" s="104"/>
      <c r="AE226" s="104"/>
      <c r="AF226" s="104"/>
      <c r="AG226" s="104"/>
      <c r="AH226" s="104"/>
      <c r="AI226" s="104"/>
      <c r="AJ226" s="104"/>
      <c r="AK226" s="104"/>
      <c r="AL226" s="104"/>
    </row>
    <row r="227" spans="1:38" ht="15" customHeight="1">
      <c r="A227" s="1" t="s">
        <v>201</v>
      </c>
      <c r="B227" s="113">
        <f>B186</f>
        <v>473.113</v>
      </c>
      <c r="C227" s="113">
        <f t="shared" ref="C227:AC227" si="151">C186</f>
        <v>601.48199999999997</v>
      </c>
      <c r="D227" s="113">
        <f t="shared" si="151"/>
        <v>681.28</v>
      </c>
      <c r="E227" s="113">
        <f t="shared" si="151"/>
        <v>784.53399999999999</v>
      </c>
      <c r="F227" s="113">
        <f t="shared" si="151"/>
        <v>910.34699999999998</v>
      </c>
      <c r="G227" s="113">
        <f t="shared" si="151"/>
        <v>895.37</v>
      </c>
      <c r="H227" s="113">
        <f t="shared" si="151"/>
        <v>983.53700000000003</v>
      </c>
      <c r="I227" s="113">
        <f t="shared" si="151"/>
        <v>1397.646</v>
      </c>
      <c r="J227" s="113">
        <f t="shared" si="151"/>
        <v>1467.4</v>
      </c>
      <c r="K227" s="113">
        <f t="shared" si="151"/>
        <v>1608.4</v>
      </c>
      <c r="L227" s="113">
        <f t="shared" si="151"/>
        <v>1537.7</v>
      </c>
      <c r="M227" s="113">
        <f t="shared" si="151"/>
        <v>1933.8</v>
      </c>
      <c r="N227" s="23">
        <f t="shared" si="151"/>
        <v>504.3</v>
      </c>
      <c r="O227" s="23">
        <f t="shared" si="151"/>
        <v>292</v>
      </c>
      <c r="P227" s="23">
        <f t="shared" si="151"/>
        <v>458.9</v>
      </c>
      <c r="Q227" s="23">
        <f t="shared" si="151"/>
        <v>436.3</v>
      </c>
      <c r="R227" s="113">
        <f t="shared" si="151"/>
        <v>1691.5</v>
      </c>
      <c r="S227" s="23">
        <f t="shared" si="151"/>
        <v>558.79999999999995</v>
      </c>
      <c r="T227" s="23">
        <f t="shared" si="151"/>
        <v>403.5</v>
      </c>
      <c r="U227" s="23">
        <f t="shared" si="151"/>
        <v>533.4</v>
      </c>
      <c r="V227" s="23">
        <f t="shared" si="151"/>
        <v>544.9</v>
      </c>
      <c r="W227" s="113">
        <f t="shared" si="151"/>
        <v>2040.6</v>
      </c>
      <c r="X227" s="23">
        <f t="shared" si="151"/>
        <v>637.9</v>
      </c>
      <c r="Y227" s="23">
        <f t="shared" si="151"/>
        <v>404.3</v>
      </c>
      <c r="Z227" s="23">
        <f t="shared" si="151"/>
        <v>579.1</v>
      </c>
      <c r="AA227" s="23">
        <f t="shared" si="151"/>
        <v>596</v>
      </c>
      <c r="AB227" s="113">
        <f t="shared" si="151"/>
        <v>2217.3000000000002</v>
      </c>
      <c r="AC227" s="23">
        <f t="shared" si="151"/>
        <v>688</v>
      </c>
      <c r="AD227" s="76">
        <f ca="1">AD228*AD6</f>
        <v>443.66569573529375</v>
      </c>
      <c r="AE227" s="76">
        <f ca="1">AE228*AE6</f>
        <v>671.52046094567254</v>
      </c>
      <c r="AF227" s="76">
        <f ca="1">AF228*AF6</f>
        <v>668.14280979079695</v>
      </c>
      <c r="AG227" s="75">
        <f ca="1">SUM(AC227:AF227)</f>
        <v>2471.3289664717631</v>
      </c>
      <c r="AH227" s="126">
        <f ca="1">AH228*AH6</f>
        <v>2840.2548541872256</v>
      </c>
      <c r="AI227" s="126">
        <f ca="1">AI228*AI6</f>
        <v>3094.5928499907177</v>
      </c>
      <c r="AJ227" s="126">
        <f ca="1">AJ228*AJ6</f>
        <v>3380.8594206039711</v>
      </c>
    </row>
    <row r="228" spans="1:38" ht="15" customHeight="1">
      <c r="A228" t="s">
        <v>202</v>
      </c>
      <c r="B228" s="38">
        <f>B227/B6</f>
        <v>0.1982777841107207</v>
      </c>
      <c r="C228" s="38">
        <f>C227/C6</f>
        <v>0.21503856330635171</v>
      </c>
      <c r="D228" s="38">
        <f>D227/D6</f>
        <v>0.22758727357942521</v>
      </c>
      <c r="E228" s="38">
        <f>E227/E6</f>
        <v>0.24228010751891216</v>
      </c>
      <c r="F228" s="38">
        <f>F227/F6</f>
        <v>0.25630624974308752</v>
      </c>
      <c r="G228" s="38">
        <f>G227/G6</f>
        <v>0.24919878819759003</v>
      </c>
      <c r="H228" s="38">
        <f>H227/H6</f>
        <v>0.25849220741675211</v>
      </c>
      <c r="I228" s="38">
        <f>I227/I6</f>
        <v>0.2996346875334977</v>
      </c>
      <c r="J228" s="38">
        <f>J227/J6</f>
        <v>0.28223572857362672</v>
      </c>
      <c r="K228" s="38">
        <f>K227/K6</f>
        <v>0.34020771199526201</v>
      </c>
      <c r="L228" s="38">
        <f>L227/L6</f>
        <v>0.38228420843277644</v>
      </c>
      <c r="M228" s="38">
        <f>M227/M6</f>
        <v>0.40005792544168145</v>
      </c>
      <c r="N228" s="35">
        <f>N227/N6</f>
        <v>0.39404594467885612</v>
      </c>
      <c r="O228" s="35">
        <f>O227/O6</f>
        <v>0.22276472383277388</v>
      </c>
      <c r="P228" s="35">
        <f>P227/P6</f>
        <v>0.3398504036140117</v>
      </c>
      <c r="Q228" s="35">
        <f>Q227/Q6</f>
        <v>0.30491299182332798</v>
      </c>
      <c r="R228" s="38">
        <f>R227/R6</f>
        <v>0.31488514092110653</v>
      </c>
      <c r="S228" s="35">
        <f>S227/S6</f>
        <v>0.38021364904402255</v>
      </c>
      <c r="T228" s="35">
        <f>T227/T6</f>
        <v>0.26351880877742945</v>
      </c>
      <c r="U228" s="35">
        <f>U227/U6</f>
        <v>0.34117948061916331</v>
      </c>
      <c r="V228" s="35">
        <f>V227/V6</f>
        <v>0.33771304617291603</v>
      </c>
      <c r="W228" s="38">
        <f>W227/W6</f>
        <v>0.3303117614684839</v>
      </c>
      <c r="X228" s="35">
        <f>X227/X6</f>
        <v>0.37954423752008087</v>
      </c>
      <c r="Y228" s="35">
        <f>Y227/Y6</f>
        <v>0.23549627213420318</v>
      </c>
      <c r="Z228" s="35">
        <f>Z227/Z6</f>
        <v>0.32817635724810157</v>
      </c>
      <c r="AA228" s="35">
        <f>AA227/AA6</f>
        <v>0.31751105428586651</v>
      </c>
      <c r="AB228" s="38">
        <f>AB227/AB6</f>
        <v>0.31499318104330043</v>
      </c>
      <c r="AC228" s="35">
        <f>AC227/AC6</f>
        <v>0.36541321436158913</v>
      </c>
      <c r="AD228" s="36">
        <f ca="1">Y228+(AD58-Y58)</f>
        <v>0.22837463941365091</v>
      </c>
      <c r="AE228" s="36">
        <f ca="1">Z228+(AE58-Z58)</f>
        <v>0.334116976359704</v>
      </c>
      <c r="AF228" s="36">
        <f ca="1">AA228+(AF58-AA58)</f>
        <v>0.32788015861826525</v>
      </c>
      <c r="AG228" s="37">
        <f ca="1">AG227/AG6</f>
        <v>0.31389481829297089</v>
      </c>
      <c r="AH228" s="37">
        <f ca="1">AG228+(AH58-AG58)</f>
        <v>0.31659484081270556</v>
      </c>
      <c r="AI228" s="37">
        <f ca="1">AH228+(AI58-AH58)</f>
        <v>0.32192029420754187</v>
      </c>
      <c r="AJ228" s="37">
        <f ca="1">AI228+(AJ58-AI58)</f>
        <v>0.32820061063464473</v>
      </c>
    </row>
    <row r="229" spans="1:38" ht="15" customHeight="1">
      <c r="A229"/>
    </row>
    <row r="230" spans="1:38" ht="15" customHeight="1">
      <c r="A230" t="s">
        <v>203</v>
      </c>
      <c r="B230" s="113">
        <f>B187</f>
        <v>26.427</v>
      </c>
      <c r="C230" s="113">
        <f t="shared" ref="C230:AC230" si="152">C187</f>
        <v>0.13600000000000001</v>
      </c>
      <c r="D230" s="113">
        <f t="shared" si="152"/>
        <v>-3.4279999999999999</v>
      </c>
      <c r="E230" s="113">
        <f t="shared" si="152"/>
        <v>18.018999999999998</v>
      </c>
      <c r="F230" s="113">
        <f t="shared" si="152"/>
        <v>-69.906000000000006</v>
      </c>
      <c r="G230" s="113">
        <f t="shared" si="152"/>
        <v>33.454999999999998</v>
      </c>
      <c r="H230" s="113">
        <f t="shared" si="152"/>
        <v>-19.751999999999999</v>
      </c>
      <c r="I230" s="113">
        <f t="shared" si="152"/>
        <v>-163.16399999999999</v>
      </c>
      <c r="J230" s="113">
        <f t="shared" si="152"/>
        <v>-37.299999999999997</v>
      </c>
      <c r="K230" s="113">
        <f t="shared" si="152"/>
        <v>-146.6</v>
      </c>
      <c r="L230" s="113">
        <f t="shared" si="152"/>
        <v>-12.6</v>
      </c>
      <c r="M230" s="113">
        <f t="shared" si="152"/>
        <v>78.099999999999994</v>
      </c>
      <c r="N230" s="23">
        <f t="shared" si="152"/>
        <v>-29</v>
      </c>
      <c r="O230" s="23">
        <f t="shared" si="152"/>
        <v>-356.2</v>
      </c>
      <c r="P230" s="23">
        <f t="shared" si="152"/>
        <v>-207.1</v>
      </c>
      <c r="Q230" s="23">
        <f t="shared" si="152"/>
        <v>-364.6</v>
      </c>
      <c r="R230" s="113">
        <f t="shared" si="152"/>
        <v>-956.9</v>
      </c>
      <c r="S230" s="23">
        <f t="shared" si="152"/>
        <v>-95.1</v>
      </c>
      <c r="T230" s="23">
        <f t="shared" si="152"/>
        <v>-83.9</v>
      </c>
      <c r="U230" s="23">
        <f t="shared" si="152"/>
        <v>96.6</v>
      </c>
      <c r="V230" s="23">
        <f t="shared" si="152"/>
        <v>76.900000000000006</v>
      </c>
      <c r="W230" s="113">
        <f t="shared" si="152"/>
        <v>-5.5</v>
      </c>
      <c r="X230" s="23">
        <f t="shared" si="152"/>
        <v>-106.4</v>
      </c>
      <c r="Y230" s="23">
        <f t="shared" si="152"/>
        <v>-20.2</v>
      </c>
      <c r="Z230" s="23">
        <f t="shared" si="152"/>
        <v>176.3</v>
      </c>
      <c r="AA230" s="23">
        <f t="shared" si="152"/>
        <v>126.2</v>
      </c>
      <c r="AB230" s="113">
        <f t="shared" si="152"/>
        <v>175.9</v>
      </c>
      <c r="AC230" s="23">
        <f t="shared" si="152"/>
        <v>-159.30000000000001</v>
      </c>
      <c r="AD230" s="22">
        <v>-50</v>
      </c>
      <c r="AE230" s="22">
        <v>150</v>
      </c>
      <c r="AF230" s="22">
        <v>140</v>
      </c>
      <c r="AG230" s="75">
        <f>SUM(AC230:AF230)</f>
        <v>80.699999999999989</v>
      </c>
      <c r="AH230" s="19">
        <v>-20</v>
      </c>
      <c r="AI230" s="19">
        <v>-20</v>
      </c>
      <c r="AJ230" s="19">
        <v>-20</v>
      </c>
    </row>
    <row r="231" spans="1:38" ht="15" customHeight="1">
      <c r="A231"/>
      <c r="M231" s="113"/>
    </row>
    <row r="232" spans="1:38" ht="15" customHeight="1">
      <c r="A232"/>
    </row>
    <row r="233" spans="1:38" ht="15" customHeight="1">
      <c r="A233" t="s">
        <v>204</v>
      </c>
      <c r="B233" s="113">
        <f>B194</f>
        <v>499.54</v>
      </c>
      <c r="C233" s="113">
        <f t="shared" ref="C233:AC233" si="153">C194</f>
        <v>601.61800000000005</v>
      </c>
      <c r="D233" s="113">
        <f t="shared" si="153"/>
        <v>677.85199999999998</v>
      </c>
      <c r="E233" s="113">
        <f t="shared" si="153"/>
        <v>802.553</v>
      </c>
      <c r="F233" s="113">
        <f t="shared" si="153"/>
        <v>840.44100000000003</v>
      </c>
      <c r="G233" s="113">
        <f t="shared" si="153"/>
        <v>928.82500000000005</v>
      </c>
      <c r="H233" s="113">
        <f t="shared" si="153"/>
        <v>963.78499999999997</v>
      </c>
      <c r="I233" s="113">
        <f t="shared" si="153"/>
        <v>1234.482</v>
      </c>
      <c r="J233" s="113">
        <f t="shared" si="153"/>
        <v>1430.1</v>
      </c>
      <c r="K233" s="113">
        <f t="shared" si="153"/>
        <v>1461.8</v>
      </c>
      <c r="L233" s="113">
        <f t="shared" si="153"/>
        <v>1525.1</v>
      </c>
      <c r="M233" s="113">
        <f t="shared" si="153"/>
        <v>2011.9</v>
      </c>
      <c r="N233" s="23">
        <f t="shared" si="153"/>
        <v>475.3</v>
      </c>
      <c r="O233" s="23">
        <f t="shared" si="153"/>
        <v>-64.2</v>
      </c>
      <c r="P233" s="23">
        <f t="shared" si="153"/>
        <v>251.8</v>
      </c>
      <c r="Q233" s="23">
        <f t="shared" si="153"/>
        <v>71.7</v>
      </c>
      <c r="R233" s="113">
        <f t="shared" si="153"/>
        <v>734.6</v>
      </c>
      <c r="S233" s="23">
        <f t="shared" si="153"/>
        <v>463.7</v>
      </c>
      <c r="T233" s="23">
        <f t="shared" si="153"/>
        <v>319.60000000000002</v>
      </c>
      <c r="U233" s="23">
        <f t="shared" si="153"/>
        <v>630</v>
      </c>
      <c r="V233" s="23">
        <f t="shared" si="153"/>
        <v>621.79999999999995</v>
      </c>
      <c r="W233" s="113">
        <f t="shared" si="153"/>
        <v>2035.1</v>
      </c>
      <c r="X233" s="23">
        <f t="shared" si="153"/>
        <v>531.5</v>
      </c>
      <c r="Y233" s="23">
        <f t="shared" si="153"/>
        <v>384.1</v>
      </c>
      <c r="Z233" s="23">
        <f t="shared" si="153"/>
        <v>755.4</v>
      </c>
      <c r="AA233" s="23">
        <f t="shared" si="153"/>
        <v>722.2</v>
      </c>
      <c r="AB233" s="113">
        <f t="shared" si="153"/>
        <v>2393.1999999999998</v>
      </c>
      <c r="AC233" s="23">
        <f t="shared" si="153"/>
        <v>528.70000000000005</v>
      </c>
      <c r="AD233" s="74">
        <f ca="1">AD227+AD230</f>
        <v>393.66569573529375</v>
      </c>
      <c r="AE233" s="74">
        <f t="shared" ref="AE233:AF233" ca="1" si="154">AE227+AE230</f>
        <v>821.52046094567254</v>
      </c>
      <c r="AF233" s="74">
        <f t="shared" ca="1" si="154"/>
        <v>808.14280979079695</v>
      </c>
      <c r="AG233" s="75">
        <f ca="1">SUM(AC233:AF233)</f>
        <v>2552.0289664717634</v>
      </c>
      <c r="AH233" s="127">
        <f t="shared" ref="AH233:AJ233" ca="1" si="155">AH227+AH230</f>
        <v>2820.2548541872256</v>
      </c>
      <c r="AI233" s="127">
        <f t="shared" ca="1" si="155"/>
        <v>3074.5928499907177</v>
      </c>
      <c r="AJ233" s="127">
        <f t="shared" ca="1" si="155"/>
        <v>3360.8594206039711</v>
      </c>
    </row>
    <row r="234" spans="1:38" ht="15" customHeight="1">
      <c r="A234" t="s">
        <v>202</v>
      </c>
      <c r="B234" s="38">
        <f>B233/B6</f>
        <v>0.20935312340745113</v>
      </c>
      <c r="C234" s="38">
        <f>C233/C6</f>
        <v>0.21508718528441537</v>
      </c>
      <c r="D234" s="38">
        <f>D233/D6</f>
        <v>0.22644212155113982</v>
      </c>
      <c r="E234" s="38">
        <f>E233/E6</f>
        <v>0.24784474239437104</v>
      </c>
      <c r="F234" s="38">
        <f>F233/F6</f>
        <v>0.23662436503918863</v>
      </c>
      <c r="G234" s="38">
        <f>G233/G6</f>
        <v>0.25850996174500662</v>
      </c>
      <c r="H234" s="38">
        <f>H233/H6</f>
        <v>0.25330100659675681</v>
      </c>
      <c r="I234" s="38">
        <f>I233/I6</f>
        <v>0.26465473255440025</v>
      </c>
      <c r="J234" s="38">
        <f>J233/J6</f>
        <v>0.27506154793045084</v>
      </c>
      <c r="K234" s="38">
        <f>K233/K6</f>
        <v>0.30919897624637771</v>
      </c>
      <c r="L234" s="38">
        <f>L233/L6</f>
        <v>0.37915175019888619</v>
      </c>
      <c r="M234" s="38">
        <f>M233/M6</f>
        <v>0.41621498613926933</v>
      </c>
      <c r="N234" s="35">
        <f>N233/N6</f>
        <v>0.37138615408657605</v>
      </c>
      <c r="O234" s="35">
        <f>O233/O6</f>
        <v>-4.8977723527616729E-2</v>
      </c>
      <c r="P234" s="35">
        <f>P233/P6</f>
        <v>0.1864770791675924</v>
      </c>
      <c r="Q234" s="35">
        <f>Q233/Q6</f>
        <v>5.0108323432804525E-2</v>
      </c>
      <c r="R234" s="38">
        <f>R233/R6</f>
        <v>0.13675118209911016</v>
      </c>
      <c r="S234" s="35">
        <f>S233/S6</f>
        <v>0.31550656596584337</v>
      </c>
      <c r="T234" s="35">
        <f>T233/T6</f>
        <v>0.2087251828631139</v>
      </c>
      <c r="U234" s="35">
        <f>U233/U6</f>
        <v>0.40296789049507481</v>
      </c>
      <c r="V234" s="35">
        <f>V233/V6</f>
        <v>0.38537341183762003</v>
      </c>
      <c r="W234" s="38">
        <f>W233/W6</f>
        <v>0.32942147690116219</v>
      </c>
      <c r="X234" s="35">
        <f>X233/X6</f>
        <v>0.31623728208484558</v>
      </c>
      <c r="Y234" s="35">
        <f>Y233/Y6</f>
        <v>0.22373019571295436</v>
      </c>
      <c r="Z234" s="35">
        <f>Z233/Z6</f>
        <v>0.42808568514110845</v>
      </c>
      <c r="AA234" s="35">
        <f>AA233/AA6</f>
        <v>0.38474242182089397</v>
      </c>
      <c r="AB234" s="38">
        <f>AB233/AB6</f>
        <v>0.33998181611546763</v>
      </c>
      <c r="AC234" s="35">
        <f>AC233/AC6</f>
        <v>0.28080518376885494</v>
      </c>
      <c r="AD234" s="36">
        <f ca="1">AD233/AD6</f>
        <v>0.20263739607831008</v>
      </c>
      <c r="AE234" s="36">
        <f ca="1">AE233/AE6</f>
        <v>0.40874991663285265</v>
      </c>
      <c r="AF234" s="36">
        <f ca="1">AF233/AF6</f>
        <v>0.39658286937695764</v>
      </c>
      <c r="AG234" s="37">
        <f ca="1">AG233/AG6</f>
        <v>0.32414489514631978</v>
      </c>
      <c r="AH234" s="37">
        <f ca="1">AH233/AH6</f>
        <v>0.31436549973547112</v>
      </c>
      <c r="AI234" s="37">
        <f ca="1">AI233/AI6</f>
        <v>0.3198397601288277</v>
      </c>
      <c r="AJ234" s="37">
        <f ca="1">AJ233/AJ6</f>
        <v>0.32625908885095573</v>
      </c>
    </row>
    <row r="235" spans="1:38" ht="15" customHeight="1">
      <c r="A235"/>
    </row>
    <row r="236" spans="1:38" ht="15" customHeight="1">
      <c r="A236" t="s">
        <v>205</v>
      </c>
      <c r="B236" s="113">
        <f>B196</f>
        <v>-28.591000000000001</v>
      </c>
      <c r="C236" s="113">
        <f t="shared" ref="C236:AC236" si="156">C196</f>
        <v>-40.701999999999998</v>
      </c>
      <c r="D236" s="113">
        <f t="shared" si="156"/>
        <v>-38.405000000000001</v>
      </c>
      <c r="E236" s="113">
        <f t="shared" si="156"/>
        <v>-42.527999999999999</v>
      </c>
      <c r="F236" s="113">
        <f t="shared" si="156"/>
        <v>-37.643999999999998</v>
      </c>
      <c r="G236" s="113">
        <f t="shared" si="156"/>
        <v>-36.26</v>
      </c>
      <c r="H236" s="113">
        <f t="shared" si="156"/>
        <v>-40.106000000000002</v>
      </c>
      <c r="I236" s="113">
        <f t="shared" si="156"/>
        <v>-59.536000000000001</v>
      </c>
      <c r="J236" s="113">
        <f t="shared" si="156"/>
        <v>-58.6</v>
      </c>
      <c r="K236" s="113">
        <f t="shared" si="156"/>
        <v>-62.9</v>
      </c>
      <c r="L236" s="113">
        <f t="shared" si="156"/>
        <v>-46</v>
      </c>
      <c r="M236" s="113">
        <f t="shared" si="156"/>
        <v>-58.2</v>
      </c>
      <c r="N236" s="23">
        <f t="shared" si="156"/>
        <v>-12.9</v>
      </c>
      <c r="O236" s="23">
        <f t="shared" si="156"/>
        <v>-15.8</v>
      </c>
      <c r="P236" s="23">
        <f t="shared" si="156"/>
        <v>-23.2</v>
      </c>
      <c r="Q236" s="23">
        <f t="shared" si="156"/>
        <v>-18.399999999999999</v>
      </c>
      <c r="R236" s="113">
        <f t="shared" si="156"/>
        <v>-70.3</v>
      </c>
      <c r="S236" s="23">
        <f t="shared" si="156"/>
        <v>-19.7</v>
      </c>
      <c r="T236" s="23">
        <f t="shared" si="156"/>
        <v>-24.5</v>
      </c>
      <c r="U236" s="23">
        <f t="shared" si="156"/>
        <v>-22.3</v>
      </c>
      <c r="V236" s="23">
        <f t="shared" si="156"/>
        <v>-41.5</v>
      </c>
      <c r="W236" s="113">
        <f t="shared" si="156"/>
        <v>-108</v>
      </c>
      <c r="X236" s="23">
        <f t="shared" si="156"/>
        <v>-18.899999999999999</v>
      </c>
      <c r="Y236" s="23">
        <f t="shared" si="156"/>
        <v>-17.5</v>
      </c>
      <c r="Z236" s="23">
        <f t="shared" si="156"/>
        <v>-36.200000000000003</v>
      </c>
      <c r="AA236" s="23">
        <f t="shared" si="156"/>
        <v>-38.4</v>
      </c>
      <c r="AB236" s="113">
        <f t="shared" si="156"/>
        <v>-111</v>
      </c>
      <c r="AC236" s="23">
        <f t="shared" si="156"/>
        <v>-21.9</v>
      </c>
      <c r="AD236" s="76">
        <f ca="1">AD237*-AD6</f>
        <v>-21.369809999999998</v>
      </c>
      <c r="AE236" s="76">
        <f ca="1">AE237*-AE6</f>
        <v>-44.216400799999988</v>
      </c>
      <c r="AF236" s="76">
        <f ca="1">AF237*-AF6</f>
        <v>-42.793071300000008</v>
      </c>
      <c r="AG236" s="75">
        <f ca="1">SUM(AC236:AF236)</f>
        <v>-130.27928209999999</v>
      </c>
      <c r="AH236" s="126">
        <f ca="1">AH237*-AH6</f>
        <v>-148.29737298291428</v>
      </c>
      <c r="AI236" s="126">
        <f ca="1">AI237*-AI6</f>
        <v>-158.90411439023151</v>
      </c>
      <c r="AJ236" s="126">
        <f ca="1">AJ237*-AJ6</f>
        <v>-170.28159457917278</v>
      </c>
    </row>
    <row r="237" spans="1:38" ht="15" customHeight="1">
      <c r="A237" t="s">
        <v>202</v>
      </c>
      <c r="B237" s="38">
        <f>-B236/B6</f>
        <v>1.1982253976343105E-2</v>
      </c>
      <c r="C237" s="38">
        <f>-C236/C6</f>
        <v>1.4551556993717397E-2</v>
      </c>
      <c r="D237" s="38">
        <f>-D236/D6</f>
        <v>1.2829510982001271E-2</v>
      </c>
      <c r="E237" s="38">
        <f>-E236/E6</f>
        <v>1.3133514178562428E-2</v>
      </c>
      <c r="F237" s="38">
        <f>-F236/F6</f>
        <v>1.0598587643314897E-2</v>
      </c>
      <c r="G237" s="38">
        <f>-G236/G6</f>
        <v>1.0091859298440437E-2</v>
      </c>
      <c r="H237" s="38">
        <f>-H236/H6</f>
        <v>1.0540618675917896E-2</v>
      </c>
      <c r="I237" s="38">
        <f>-I236/I6</f>
        <v>1.2763640261550005E-2</v>
      </c>
      <c r="J237" s="38">
        <f>-J236/J6</f>
        <v>1.1270964763809817E-2</v>
      </c>
      <c r="K237" s="38">
        <f>-K236/K6</f>
        <v>1.3304566702624955E-2</v>
      </c>
      <c r="L237" s="38">
        <f>-L236/L6</f>
        <v>1.1435958631662689E-2</v>
      </c>
      <c r="M237" s="38">
        <f>-M236/M6</f>
        <v>1.2040216806653152E-2</v>
      </c>
      <c r="N237" s="35">
        <f>-N236/N6</f>
        <v>1.0079699953117676E-2</v>
      </c>
      <c r="O237" s="35">
        <f>-O236/O6</f>
        <v>1.2053707659444616E-2</v>
      </c>
      <c r="P237" s="35">
        <f>-P236/P6</f>
        <v>1.7181367103606605E-2</v>
      </c>
      <c r="Q237" s="35">
        <f>-Q236/Q6</f>
        <v>1.285903976518275E-2</v>
      </c>
      <c r="R237" s="38">
        <f>-R236/R6</f>
        <v>1.3086861014929818E-2</v>
      </c>
      <c r="S237" s="35">
        <f>-S236/S6</f>
        <v>1.3404096074028713E-2</v>
      </c>
      <c r="T237" s="35">
        <f>-T236/T6</f>
        <v>1.6000522466039706E-2</v>
      </c>
      <c r="U237" s="35">
        <f>-U236/U6</f>
        <v>1.4263784060381221E-2</v>
      </c>
      <c r="V237" s="35">
        <f>-V236/V6</f>
        <v>2.5720483421134182E-2</v>
      </c>
      <c r="W237" s="38">
        <f>-W236/W6</f>
        <v>1.7481951503771569E-2</v>
      </c>
      <c r="X237" s="35">
        <f>-X236/X6</f>
        <v>1.1245314452311536E-2</v>
      </c>
      <c r="Y237" s="35">
        <f>-Y236/Y6</f>
        <v>1.0193383038210624E-2</v>
      </c>
      <c r="Z237" s="35">
        <f>-Z236/Z6</f>
        <v>2.0514564207185768E-2</v>
      </c>
      <c r="AA237" s="35">
        <f>-AA236/AA6</f>
        <v>2.0457088061371264E-2</v>
      </c>
      <c r="AB237" s="38">
        <f>-AB236/AB6</f>
        <v>1.5768837367882715E-2</v>
      </c>
      <c r="AC237" s="35">
        <f>-AC236/AC6</f>
        <v>1.1631612492033141E-2</v>
      </c>
      <c r="AD237" s="137">
        <v>1.0999999999999999E-2</v>
      </c>
      <c r="AE237" s="137">
        <v>2.1999999999999999E-2</v>
      </c>
      <c r="AF237" s="137">
        <v>2.1000000000000001E-2</v>
      </c>
      <c r="AG237" s="37">
        <f ca="1">-AG236/AG6</f>
        <v>1.6547368697944421E-2</v>
      </c>
      <c r="AH237" s="37">
        <v>1.6530271261838422E-2</v>
      </c>
      <c r="AI237" s="37">
        <v>1.6530271261838422E-2</v>
      </c>
      <c r="AJ237" s="37">
        <v>1.6530271261838422E-2</v>
      </c>
    </row>
    <row r="238" spans="1:38" ht="15" customHeight="1" thickBot="1">
      <c r="A238"/>
    </row>
    <row r="239" spans="1:38" s="31" customFormat="1" ht="15" customHeight="1" thickBot="1">
      <c r="A239" s="117" t="s">
        <v>200</v>
      </c>
      <c r="B239" s="121">
        <f>B233+B236</f>
        <v>470.94900000000001</v>
      </c>
      <c r="C239" s="121">
        <f t="shared" ref="C239:AC239" si="157">C233+C236</f>
        <v>560.91600000000005</v>
      </c>
      <c r="D239" s="121">
        <f t="shared" si="157"/>
        <v>639.447</v>
      </c>
      <c r="E239" s="121">
        <f t="shared" si="157"/>
        <v>760.02499999999998</v>
      </c>
      <c r="F239" s="121">
        <f t="shared" si="157"/>
        <v>802.79700000000003</v>
      </c>
      <c r="G239" s="121">
        <f t="shared" si="157"/>
        <v>892.56500000000005</v>
      </c>
      <c r="H239" s="121">
        <f t="shared" si="157"/>
        <v>923.67899999999997</v>
      </c>
      <c r="I239" s="121">
        <f t="shared" si="157"/>
        <v>1174.9459999999999</v>
      </c>
      <c r="J239" s="121">
        <f t="shared" si="157"/>
        <v>1371.5</v>
      </c>
      <c r="K239" s="121">
        <f t="shared" si="157"/>
        <v>1398.8999999999999</v>
      </c>
      <c r="L239" s="121">
        <f t="shared" si="157"/>
        <v>1479.1</v>
      </c>
      <c r="M239" s="121">
        <f t="shared" si="157"/>
        <v>1953.7</v>
      </c>
      <c r="N239" s="122">
        <f t="shared" si="157"/>
        <v>462.40000000000003</v>
      </c>
      <c r="O239" s="122">
        <f t="shared" si="157"/>
        <v>-80</v>
      </c>
      <c r="P239" s="122">
        <f t="shared" si="157"/>
        <v>228.60000000000002</v>
      </c>
      <c r="Q239" s="122">
        <f t="shared" si="157"/>
        <v>53.300000000000004</v>
      </c>
      <c r="R239" s="121">
        <f t="shared" si="157"/>
        <v>664.30000000000007</v>
      </c>
      <c r="S239" s="122">
        <f t="shared" si="157"/>
        <v>444</v>
      </c>
      <c r="T239" s="122">
        <f t="shared" si="157"/>
        <v>295.10000000000002</v>
      </c>
      <c r="U239" s="122">
        <f t="shared" si="157"/>
        <v>607.70000000000005</v>
      </c>
      <c r="V239" s="122">
        <f t="shared" si="157"/>
        <v>580.29999999999995</v>
      </c>
      <c r="W239" s="121">
        <f t="shared" si="157"/>
        <v>1927.1</v>
      </c>
      <c r="X239" s="122">
        <f t="shared" si="157"/>
        <v>512.6</v>
      </c>
      <c r="Y239" s="122">
        <f t="shared" si="157"/>
        <v>366.6</v>
      </c>
      <c r="Z239" s="122">
        <f t="shared" si="157"/>
        <v>719.19999999999993</v>
      </c>
      <c r="AA239" s="122">
        <f t="shared" si="157"/>
        <v>683.80000000000007</v>
      </c>
      <c r="AB239" s="121">
        <f t="shared" si="157"/>
        <v>2282.1999999999998</v>
      </c>
      <c r="AC239" s="122">
        <f t="shared" si="157"/>
        <v>506.80000000000007</v>
      </c>
      <c r="AD239" s="138">
        <f ca="1">AD233+AD236</f>
        <v>372.29588573529378</v>
      </c>
      <c r="AE239" s="138">
        <f t="shared" ref="AE239:AJ239" ca="1" si="158">AE233+AE236</f>
        <v>777.30406014567257</v>
      </c>
      <c r="AF239" s="138">
        <f t="shared" ca="1" si="158"/>
        <v>765.34973849079688</v>
      </c>
      <c r="AG239" s="139">
        <f t="shared" ca="1" si="158"/>
        <v>2421.7496843717636</v>
      </c>
      <c r="AH239" s="139">
        <f t="shared" ca="1" si="158"/>
        <v>2671.9574812043115</v>
      </c>
      <c r="AI239" s="139">
        <f t="shared" ca="1" si="158"/>
        <v>2915.6887356004863</v>
      </c>
      <c r="AJ239" s="139">
        <f t="shared" ca="1" si="158"/>
        <v>3190.5778260247985</v>
      </c>
      <c r="AK239" s="30"/>
      <c r="AL239" s="30"/>
    </row>
    <row r="240" spans="1:38" ht="15" customHeight="1">
      <c r="A240" t="s">
        <v>206</v>
      </c>
      <c r="B240" s="38">
        <f>B239/B6</f>
        <v>0.19737086943110801</v>
      </c>
      <c r="C240" s="38">
        <f>C239/C6</f>
        <v>0.20053562829069796</v>
      </c>
      <c r="D240" s="38">
        <f>D239/D6</f>
        <v>0.21361261056913855</v>
      </c>
      <c r="E240" s="38">
        <f>E239/E6</f>
        <v>0.23471122821580861</v>
      </c>
      <c r="F240" s="38">
        <f>F239/F6</f>
        <v>0.22602577739587373</v>
      </c>
      <c r="G240" s="38">
        <f>G239/G6</f>
        <v>0.24841810244656617</v>
      </c>
      <c r="H240" s="38">
        <f>H239/H6</f>
        <v>0.2427603879208389</v>
      </c>
      <c r="I240" s="38">
        <f>I239/I6</f>
        <v>0.25189109229285023</v>
      </c>
      <c r="J240" s="38">
        <f>J239/J6</f>
        <v>0.26379058316664106</v>
      </c>
      <c r="K240" s="38">
        <f>K239/K6</f>
        <v>0.29589440954375273</v>
      </c>
      <c r="L240" s="38">
        <f>L239/L6</f>
        <v>0.3677157915672235</v>
      </c>
      <c r="M240" s="38">
        <f>M239/M6</f>
        <v>0.40417476933261615</v>
      </c>
      <c r="R240" s="38">
        <f>R239/R6</f>
        <v>0.12366432108418035</v>
      </c>
      <c r="W240" s="38">
        <f>W239/W6</f>
        <v>0.31193952539739062</v>
      </c>
      <c r="AB240" s="38">
        <f>AB239/AB6</f>
        <v>0.32421297874758492</v>
      </c>
    </row>
    <row r="242" spans="1:38" s="103" customFormat="1" ht="15" customHeight="1">
      <c r="A242" s="102" t="s">
        <v>207</v>
      </c>
      <c r="AD242" s="104"/>
      <c r="AE242" s="104"/>
      <c r="AF242" s="104"/>
      <c r="AG242" s="104"/>
      <c r="AH242" s="104"/>
      <c r="AI242" s="104"/>
      <c r="AJ242" s="104"/>
      <c r="AK242" s="104"/>
      <c r="AL242" s="104"/>
    </row>
    <row r="243" spans="1:38" ht="15" customHeight="1" thickBot="1">
      <c r="A243" s="118"/>
      <c r="B243" s="91" t="s">
        <v>134</v>
      </c>
      <c r="C243" s="91" t="s">
        <v>135</v>
      </c>
      <c r="D243" s="91" t="s">
        <v>136</v>
      </c>
      <c r="E243" s="91" t="s">
        <v>137</v>
      </c>
      <c r="F243" s="91" t="s">
        <v>138</v>
      </c>
      <c r="G243" s="91" t="s">
        <v>139</v>
      </c>
      <c r="H243" s="91" t="s">
        <v>140</v>
      </c>
      <c r="I243" s="91" t="s">
        <v>141</v>
      </c>
      <c r="J243" s="91" t="s">
        <v>142</v>
      </c>
      <c r="K243" s="91" t="s">
        <v>143</v>
      </c>
      <c r="L243" s="91" t="s">
        <v>144</v>
      </c>
      <c r="M243" s="91" t="s">
        <v>145</v>
      </c>
      <c r="N243" s="20" t="s">
        <v>146</v>
      </c>
      <c r="O243" s="20" t="s">
        <v>147</v>
      </c>
      <c r="P243" s="20" t="s">
        <v>148</v>
      </c>
      <c r="Q243" s="20" t="s">
        <v>149</v>
      </c>
      <c r="R243" s="91" t="s">
        <v>149</v>
      </c>
      <c r="S243" s="20" t="s">
        <v>150</v>
      </c>
      <c r="T243" s="20" t="s">
        <v>151</v>
      </c>
      <c r="U243" s="20" t="s">
        <v>152</v>
      </c>
      <c r="V243" s="20" t="s">
        <v>153</v>
      </c>
      <c r="W243" s="91" t="s">
        <v>153</v>
      </c>
      <c r="X243" s="20" t="s">
        <v>154</v>
      </c>
      <c r="Y243" s="20" t="s">
        <v>155</v>
      </c>
      <c r="Z243" s="20" t="s">
        <v>156</v>
      </c>
      <c r="AA243" s="20" t="s">
        <v>157</v>
      </c>
      <c r="AB243" s="91" t="s">
        <v>157</v>
      </c>
      <c r="AC243" s="20" t="s">
        <v>158</v>
      </c>
      <c r="AD243" s="21" t="s">
        <v>38</v>
      </c>
      <c r="AE243" s="21" t="s">
        <v>39</v>
      </c>
      <c r="AF243" s="21" t="s">
        <v>40</v>
      </c>
      <c r="AG243" s="90" t="s">
        <v>64</v>
      </c>
      <c r="AH243" s="90" t="s">
        <v>222</v>
      </c>
      <c r="AI243" s="90" t="s">
        <v>223</v>
      </c>
      <c r="AJ243" s="90" t="s">
        <v>224</v>
      </c>
    </row>
    <row r="244" spans="1:38" s="31" customFormat="1" ht="15" customHeight="1" thickBot="1">
      <c r="A244" s="119" t="s">
        <v>208</v>
      </c>
      <c r="B244" s="121">
        <f>B245+B246</f>
        <v>472.59300000000002</v>
      </c>
      <c r="C244" s="121">
        <f t="shared" ref="C244:AC244" si="159">C245+C246</f>
        <v>569.07000000000005</v>
      </c>
      <c r="D244" s="121">
        <f t="shared" si="159"/>
        <v>592.17999999999995</v>
      </c>
      <c r="E244" s="121">
        <f t="shared" si="159"/>
        <v>762.68</v>
      </c>
      <c r="F244" s="121">
        <f t="shared" si="159"/>
        <v>815.31100000000004</v>
      </c>
      <c r="G244" s="121">
        <f t="shared" si="159"/>
        <v>894.05100000000004</v>
      </c>
      <c r="H244" s="121">
        <f t="shared" si="159"/>
        <v>917.29200000000003</v>
      </c>
      <c r="I244" s="121">
        <f t="shared" si="159"/>
        <v>1178.693</v>
      </c>
      <c r="J244" s="121">
        <f t="shared" si="159"/>
        <v>1355.7</v>
      </c>
      <c r="K244" s="121">
        <f t="shared" si="159"/>
        <v>1400.3999999999999</v>
      </c>
      <c r="L244" s="121">
        <f t="shared" si="159"/>
        <v>1471.6999999999998</v>
      </c>
      <c r="M244" s="121">
        <f t="shared" si="159"/>
        <v>2079.5</v>
      </c>
      <c r="N244" s="122">
        <f t="shared" si="159"/>
        <v>3455.3</v>
      </c>
      <c r="O244" s="122">
        <f t="shared" si="159"/>
        <v>-91.9</v>
      </c>
      <c r="P244" s="122">
        <f t="shared" si="159"/>
        <v>226.40000000000003</v>
      </c>
      <c r="Q244" s="122">
        <f t="shared" si="159"/>
        <v>2622.8</v>
      </c>
      <c r="R244" s="121">
        <f t="shared" si="159"/>
        <v>6212.6</v>
      </c>
      <c r="S244" s="122">
        <f t="shared" si="159"/>
        <v>438</v>
      </c>
      <c r="T244" s="122">
        <f t="shared" si="159"/>
        <v>300</v>
      </c>
      <c r="U244" s="122">
        <f t="shared" si="159"/>
        <v>611.30000000000007</v>
      </c>
      <c r="V244" s="122">
        <f t="shared" si="159"/>
        <v>579.69999999999993</v>
      </c>
      <c r="W244" s="121">
        <f t="shared" si="159"/>
        <v>1929</v>
      </c>
      <c r="X244" s="122">
        <f t="shared" si="159"/>
        <v>511.5</v>
      </c>
      <c r="Y244" s="122">
        <f t="shared" si="159"/>
        <v>366.40000000000003</v>
      </c>
      <c r="Z244" s="122">
        <f t="shared" si="159"/>
        <v>719.4</v>
      </c>
      <c r="AA244" s="122">
        <f t="shared" si="159"/>
        <v>727.80000000000007</v>
      </c>
      <c r="AB244" s="121">
        <f t="shared" si="159"/>
        <v>2325.1</v>
      </c>
      <c r="AC244" s="122">
        <f t="shared" si="159"/>
        <v>462.70000000000005</v>
      </c>
      <c r="AD244" s="138">
        <f ca="1">AD246+AD245</f>
        <v>373.29588573529378</v>
      </c>
      <c r="AE244" s="138">
        <f t="shared" ref="AE244:AG244" ca="1" si="160">AE246+AE245</f>
        <v>778.30406014567257</v>
      </c>
      <c r="AF244" s="138">
        <f t="shared" ca="1" si="160"/>
        <v>766.34973849079688</v>
      </c>
      <c r="AG244" s="139">
        <f t="shared" ca="1" si="160"/>
        <v>2380.6496843717637</v>
      </c>
      <c r="AH244" s="139">
        <f ca="1">AH246+AH245</f>
        <v>2661.9574812043115</v>
      </c>
      <c r="AI244" s="139">
        <f t="shared" ref="AI244:AJ244" ca="1" si="161">AI246+AI245</f>
        <v>2905.6887356004863</v>
      </c>
      <c r="AJ244" s="139">
        <f t="shared" ca="1" si="161"/>
        <v>3180.5778260247985</v>
      </c>
      <c r="AK244" s="30"/>
      <c r="AL244" s="30"/>
    </row>
    <row r="245" spans="1:38" ht="15" customHeight="1">
      <c r="A245" t="s">
        <v>209</v>
      </c>
      <c r="B245" s="107">
        <f>B239</f>
        <v>470.94900000000001</v>
      </c>
      <c r="C245" s="107">
        <f t="shared" ref="C245:AC245" si="162">C239</f>
        <v>560.91600000000005</v>
      </c>
      <c r="D245" s="107">
        <f t="shared" si="162"/>
        <v>639.447</v>
      </c>
      <c r="E245" s="107">
        <f t="shared" si="162"/>
        <v>760.02499999999998</v>
      </c>
      <c r="F245" s="107">
        <f t="shared" si="162"/>
        <v>802.79700000000003</v>
      </c>
      <c r="G245" s="107">
        <f t="shared" si="162"/>
        <v>892.56500000000005</v>
      </c>
      <c r="H245" s="107">
        <f t="shared" si="162"/>
        <v>923.67899999999997</v>
      </c>
      <c r="I245" s="107">
        <f t="shared" si="162"/>
        <v>1174.9459999999999</v>
      </c>
      <c r="J245" s="107">
        <f t="shared" si="162"/>
        <v>1371.5</v>
      </c>
      <c r="K245" s="107">
        <f t="shared" si="162"/>
        <v>1398.8999999999999</v>
      </c>
      <c r="L245" s="107">
        <f t="shared" si="162"/>
        <v>1479.1</v>
      </c>
      <c r="M245" s="107">
        <f t="shared" si="162"/>
        <v>1953.7</v>
      </c>
      <c r="N245" s="42">
        <f t="shared" si="162"/>
        <v>462.40000000000003</v>
      </c>
      <c r="O245" s="42">
        <f t="shared" si="162"/>
        <v>-80</v>
      </c>
      <c r="P245" s="42">
        <f t="shared" si="162"/>
        <v>228.60000000000002</v>
      </c>
      <c r="Q245" s="42">
        <f t="shared" si="162"/>
        <v>53.300000000000004</v>
      </c>
      <c r="R245" s="107">
        <f t="shared" si="162"/>
        <v>664.30000000000007</v>
      </c>
      <c r="S245" s="42">
        <f t="shared" si="162"/>
        <v>444</v>
      </c>
      <c r="T245" s="42">
        <f t="shared" si="162"/>
        <v>295.10000000000002</v>
      </c>
      <c r="U245" s="42">
        <f t="shared" si="162"/>
        <v>607.70000000000005</v>
      </c>
      <c r="V245" s="42">
        <f t="shared" si="162"/>
        <v>580.29999999999995</v>
      </c>
      <c r="W245" s="107">
        <f t="shared" si="162"/>
        <v>1927.1</v>
      </c>
      <c r="X245" s="42">
        <f t="shared" si="162"/>
        <v>512.6</v>
      </c>
      <c r="Y245" s="42">
        <f t="shared" si="162"/>
        <v>366.6</v>
      </c>
      <c r="Z245" s="42">
        <f t="shared" si="162"/>
        <v>719.19999999999993</v>
      </c>
      <c r="AA245" s="42">
        <f t="shared" si="162"/>
        <v>683.80000000000007</v>
      </c>
      <c r="AB245" s="107">
        <f t="shared" si="162"/>
        <v>2282.1999999999998</v>
      </c>
      <c r="AC245" s="42">
        <f t="shared" si="162"/>
        <v>506.80000000000007</v>
      </c>
      <c r="AD245" s="74">
        <f ca="1">AD239</f>
        <v>372.29588573529378</v>
      </c>
      <c r="AE245" s="74">
        <f t="shared" ref="AE245:AF245" ca="1" si="163">AE239</f>
        <v>777.30406014567257</v>
      </c>
      <c r="AF245" s="74">
        <f t="shared" ca="1" si="163"/>
        <v>765.34973849079688</v>
      </c>
      <c r="AG245" s="127">
        <f ca="1">AG239</f>
        <v>2421.7496843717636</v>
      </c>
      <c r="AH245" s="127">
        <f ca="1">AH239</f>
        <v>2671.9574812043115</v>
      </c>
      <c r="AI245" s="127">
        <f t="shared" ref="AI245:AJ245" ca="1" si="164">AI239</f>
        <v>2915.6887356004863</v>
      </c>
      <c r="AJ245" s="127">
        <f t="shared" ca="1" si="164"/>
        <v>3190.5778260247985</v>
      </c>
    </row>
    <row r="246" spans="1:38" ht="15" customHeight="1">
      <c r="A246" t="s">
        <v>210</v>
      </c>
      <c r="B246" s="123">
        <v>1.6439999999999999</v>
      </c>
      <c r="C246" s="123">
        <v>8.1539999999999999</v>
      </c>
      <c r="D246" s="123">
        <v>-47.267000000000003</v>
      </c>
      <c r="E246" s="123">
        <v>2.6549999999999998</v>
      </c>
      <c r="F246" s="123">
        <v>12.513999999999999</v>
      </c>
      <c r="G246" s="123">
        <v>1.486</v>
      </c>
      <c r="H246" s="123">
        <v>-6.3869999999999996</v>
      </c>
      <c r="I246" s="123">
        <v>3.7469999999999999</v>
      </c>
      <c r="J246" s="123">
        <v>-15.8</v>
      </c>
      <c r="K246" s="123">
        <v>1.5</v>
      </c>
      <c r="L246" s="123">
        <v>-7.4</v>
      </c>
      <c r="M246" s="123">
        <v>125.8</v>
      </c>
      <c r="N246" s="24">
        <v>2992.9</v>
      </c>
      <c r="O246" s="24">
        <v>-11.9</v>
      </c>
      <c r="P246" s="24">
        <v>-2.2000000000000002</v>
      </c>
      <c r="Q246" s="24">
        <v>2569.5</v>
      </c>
      <c r="R246" s="123">
        <v>5548.3</v>
      </c>
      <c r="S246" s="24">
        <v>-6</v>
      </c>
      <c r="T246" s="24">
        <v>4.9000000000000004</v>
      </c>
      <c r="U246" s="24">
        <v>3.6</v>
      </c>
      <c r="V246" s="24">
        <v>-0.6</v>
      </c>
      <c r="W246" s="123">
        <v>1.9</v>
      </c>
      <c r="X246" s="24">
        <v>-1.1000000000000001</v>
      </c>
      <c r="Y246" s="24">
        <v>-0.2</v>
      </c>
      <c r="Z246" s="24">
        <v>0.2</v>
      </c>
      <c r="AA246" s="24">
        <v>44</v>
      </c>
      <c r="AB246" s="123">
        <v>42.9</v>
      </c>
      <c r="AC246" s="24">
        <v>-44.1</v>
      </c>
      <c r="AD246" s="22">
        <v>1</v>
      </c>
      <c r="AE246" s="22">
        <v>1</v>
      </c>
      <c r="AF246" s="22">
        <v>1</v>
      </c>
      <c r="AG246" s="140">
        <f>SUM(AC246:AF246)</f>
        <v>-41.1</v>
      </c>
      <c r="AH246" s="126">
        <v>-10</v>
      </c>
      <c r="AI246" s="126">
        <v>-10</v>
      </c>
      <c r="AJ246" s="126">
        <v>-10</v>
      </c>
    </row>
    <row r="247" spans="1:38" ht="15" customHeight="1">
      <c r="A247"/>
    </row>
    <row r="248" spans="1:38" ht="15" customHeight="1">
      <c r="A248" t="s">
        <v>211</v>
      </c>
      <c r="F248" s="92"/>
    </row>
    <row r="249" spans="1:38" ht="15" customHeight="1">
      <c r="A249" s="1" t="s">
        <v>212</v>
      </c>
      <c r="B249" s="123">
        <v>166.589</v>
      </c>
      <c r="C249" s="123">
        <v>-256.45699999999999</v>
      </c>
      <c r="D249" s="123">
        <v>930.48300000000006</v>
      </c>
      <c r="E249" s="123">
        <v>438.58100000000002</v>
      </c>
      <c r="F249" s="123">
        <v>-250.56100000000001</v>
      </c>
      <c r="G249" s="123">
        <v>1067.9499999999998</v>
      </c>
      <c r="H249" s="123">
        <v>2928.45</v>
      </c>
      <c r="I249" s="123">
        <v>-1060</v>
      </c>
      <c r="J249" s="123">
        <v>-218.90000000000009</v>
      </c>
      <c r="K249" s="123">
        <v>322.90000000000009</v>
      </c>
      <c r="L249" s="123">
        <v>4278</v>
      </c>
      <c r="M249" s="123">
        <v>-1650</v>
      </c>
      <c r="N249" s="24">
        <v>-470</v>
      </c>
      <c r="O249" s="24">
        <v>0</v>
      </c>
      <c r="P249" s="24">
        <v>-800</v>
      </c>
      <c r="Q249" s="24">
        <v>0</v>
      </c>
      <c r="R249" s="123">
        <v>-1270</v>
      </c>
      <c r="S249" s="24">
        <v>0</v>
      </c>
      <c r="T249" s="24">
        <v>0</v>
      </c>
      <c r="U249" s="24">
        <v>210</v>
      </c>
      <c r="V249" s="24">
        <v>-550</v>
      </c>
      <c r="W249" s="123">
        <v>-340</v>
      </c>
      <c r="X249" s="24">
        <v>1390</v>
      </c>
      <c r="Y249" s="24">
        <v>-300</v>
      </c>
      <c r="Z249" s="24">
        <v>950.3</v>
      </c>
      <c r="AA249" s="24">
        <v>-799.9</v>
      </c>
      <c r="AB249" s="123">
        <v>1240.4000000000001</v>
      </c>
      <c r="AC249" s="24">
        <v>-125</v>
      </c>
      <c r="AD249" s="22">
        <v>1500</v>
      </c>
      <c r="AE249" s="22">
        <v>-500</v>
      </c>
      <c r="AF249" s="22">
        <v>-800</v>
      </c>
      <c r="AG249" s="140">
        <f>SUM(AC249:AF249)</f>
        <v>75</v>
      </c>
      <c r="AH249" s="19">
        <v>1200</v>
      </c>
    </row>
    <row r="250" spans="1:38" ht="15" customHeight="1">
      <c r="A250" s="5"/>
    </row>
    <row r="251" spans="1:38" ht="15" customHeight="1">
      <c r="A251" t="s">
        <v>213</v>
      </c>
    </row>
    <row r="252" spans="1:38" ht="15" customHeight="1">
      <c r="A252" t="s">
        <v>214</v>
      </c>
      <c r="B252" s="123">
        <v>30.744</v>
      </c>
      <c r="C252" s="123">
        <v>30.271000000000001</v>
      </c>
      <c r="D252" s="123">
        <v>39.874000000000002</v>
      </c>
      <c r="E252" s="123">
        <v>10.393000000000001</v>
      </c>
      <c r="F252" s="123">
        <v>13.214</v>
      </c>
      <c r="G252" s="123">
        <v>21.201000000000001</v>
      </c>
      <c r="H252" s="123">
        <v>13.337999999999999</v>
      </c>
      <c r="I252" s="123">
        <v>32.685000000000002</v>
      </c>
      <c r="J252" s="123">
        <v>16</v>
      </c>
      <c r="K252" s="123">
        <v>41.7</v>
      </c>
      <c r="L252" s="123">
        <v>74.900000000000006</v>
      </c>
      <c r="M252" s="123">
        <v>79.400000000000006</v>
      </c>
      <c r="N252" s="24">
        <v>26.5</v>
      </c>
      <c r="O252" s="24">
        <v>22.9</v>
      </c>
      <c r="P252" s="24">
        <v>19.2</v>
      </c>
      <c r="Q252" s="24">
        <v>13.9</v>
      </c>
      <c r="R252" s="123">
        <v>82.5</v>
      </c>
      <c r="S252" s="24">
        <v>19.8</v>
      </c>
      <c r="T252" s="24">
        <v>49.4</v>
      </c>
      <c r="U252" s="24">
        <v>41.7</v>
      </c>
      <c r="V252" s="24">
        <v>19.8</v>
      </c>
      <c r="W252" s="123">
        <v>130.69999999999999</v>
      </c>
      <c r="X252" s="24">
        <v>27.5</v>
      </c>
      <c r="Y252" s="24">
        <v>58.7</v>
      </c>
      <c r="Z252" s="24">
        <v>16.399999999999999</v>
      </c>
      <c r="AA252" s="24">
        <v>4.5</v>
      </c>
      <c r="AB252" s="123">
        <v>107.1</v>
      </c>
      <c r="AC252" s="24">
        <v>49.9</v>
      </c>
      <c r="AD252" s="135">
        <v>60</v>
      </c>
      <c r="AE252" s="135">
        <v>30</v>
      </c>
      <c r="AF252" s="135">
        <v>5</v>
      </c>
      <c r="AG252" s="140">
        <f>SUM(AC252:AF252)</f>
        <v>144.9</v>
      </c>
      <c r="AH252" s="19">
        <v>160</v>
      </c>
      <c r="AI252" s="19">
        <v>180</v>
      </c>
      <c r="AJ252" s="19">
        <v>205</v>
      </c>
    </row>
    <row r="253" spans="1:38" ht="15" customHeight="1">
      <c r="A253" s="5"/>
    </row>
    <row r="254" spans="1:38" ht="15" customHeight="1">
      <c r="A254" s="1" t="s">
        <v>215</v>
      </c>
      <c r="B254" s="123">
        <v>-35.706000000000003</v>
      </c>
      <c r="C254" s="123">
        <v>-42.09</v>
      </c>
      <c r="D254" s="123">
        <v>-69.903000000000006</v>
      </c>
      <c r="E254" s="123">
        <v>-49.091999999999999</v>
      </c>
      <c r="F254" s="123">
        <v>-79.858999999999995</v>
      </c>
      <c r="G254" s="123">
        <v>-100.334</v>
      </c>
      <c r="H254" s="123">
        <v>-121.13</v>
      </c>
      <c r="I254" s="123">
        <v>-142.75299999999999</v>
      </c>
      <c r="J254" s="123">
        <v>-170.1</v>
      </c>
      <c r="K254" s="123">
        <v>-191.7</v>
      </c>
      <c r="L254" s="123">
        <v>-214.1</v>
      </c>
      <c r="M254" s="123">
        <v>-236.4</v>
      </c>
      <c r="N254" s="24">
        <v>-65.3</v>
      </c>
      <c r="O254" s="24">
        <v>-65.400000000000006</v>
      </c>
      <c r="P254" s="24">
        <v>-65.5</v>
      </c>
      <c r="Q254" s="24">
        <v>-66.099999999999994</v>
      </c>
      <c r="R254" s="123">
        <v>-262.3</v>
      </c>
      <c r="S254" s="24">
        <v>-72.3</v>
      </c>
      <c r="T254" s="24">
        <v>-72.5</v>
      </c>
      <c r="U254" s="24">
        <v>-72.7</v>
      </c>
      <c r="V254" s="24">
        <v>-72.7</v>
      </c>
      <c r="W254" s="123">
        <v>-290.2</v>
      </c>
      <c r="X254" s="24">
        <v>-80.5</v>
      </c>
      <c r="Y254" s="24">
        <v>-80.099999999999994</v>
      </c>
      <c r="Z254" s="24">
        <v>-80.5</v>
      </c>
      <c r="AA254" s="24">
        <v>-80.8</v>
      </c>
      <c r="AB254" s="123">
        <v>-321.89999999999998</v>
      </c>
      <c r="AC254" s="24">
        <v>-88.6</v>
      </c>
      <c r="AD254" s="76">
        <f>Y254*(1+AD255)</f>
        <v>-88.510499999999993</v>
      </c>
      <c r="AE254" s="76">
        <f t="shared" ref="AE254:AF254" si="165">Z254*(1+AE255)</f>
        <v>-88.952500000000001</v>
      </c>
      <c r="AF254" s="76">
        <f t="shared" si="165"/>
        <v>-89.283999999999992</v>
      </c>
      <c r="AG254" s="140">
        <f>SUM(AC254:AF254)</f>
        <v>-355.34699999999998</v>
      </c>
      <c r="AH254" s="147">
        <f>AG254*(1+10.8%)</f>
        <v>-393.72447600000004</v>
      </c>
      <c r="AI254" s="147">
        <f t="shared" ref="AI254:AJ254" si="166">AH254*(1+10.8%)</f>
        <v>-436.2467194080001</v>
      </c>
      <c r="AJ254" s="147">
        <f t="shared" si="166"/>
        <v>-483.36136510406413</v>
      </c>
    </row>
    <row r="255" spans="1:38" ht="15" customHeight="1">
      <c r="R255" s="38">
        <f>-R254/R182</f>
        <v>0.40347638824796184</v>
      </c>
      <c r="S255" s="35">
        <f>S254/N254-1</f>
        <v>0.10719754977029106</v>
      </c>
      <c r="T255" s="35">
        <f t="shared" ref="T255:V255" si="167">T254/O254-1</f>
        <v>0.1085626911314983</v>
      </c>
      <c r="U255" s="35">
        <f t="shared" si="167"/>
        <v>0.1099236641221375</v>
      </c>
      <c r="V255" s="35">
        <f t="shared" si="167"/>
        <v>9.9848714069591615E-2</v>
      </c>
      <c r="W255" s="38">
        <f>-W254/W182</f>
        <v>0.38426906779661013</v>
      </c>
      <c r="X255" s="35">
        <f>X254/S254-1</f>
        <v>0.11341632088520059</v>
      </c>
      <c r="Y255" s="35">
        <f t="shared" ref="Y255" si="168">Y254/T254-1</f>
        <v>0.10482758620689658</v>
      </c>
      <c r="Z255" s="35">
        <f t="shared" ref="Z255" si="169">Z254/U254-1</f>
        <v>0.1072902338376891</v>
      </c>
      <c r="AA255" s="35">
        <f t="shared" ref="AA255" si="170">AA254/V254-1</f>
        <v>0.11141678129298471</v>
      </c>
      <c r="AB255" s="38">
        <f>-AB254/AB182</f>
        <v>0.39603838582677164</v>
      </c>
      <c r="AC255" s="35">
        <f>AC254/X254-1</f>
        <v>0.10062111801242235</v>
      </c>
      <c r="AD255" s="36">
        <v>0.105</v>
      </c>
      <c r="AE255" s="36">
        <v>0.105</v>
      </c>
      <c r="AF255" s="36">
        <v>0.105</v>
      </c>
      <c r="AG255" s="154"/>
    </row>
    <row r="256" spans="1:38" ht="15" customHeight="1">
      <c r="A256" s="5"/>
    </row>
    <row r="257" spans="1:38" ht="15" customHeight="1">
      <c r="A257" t="s">
        <v>216</v>
      </c>
      <c r="B257" s="123">
        <v>-530.34500000000003</v>
      </c>
      <c r="C257" s="123">
        <v>-231.60400000000001</v>
      </c>
      <c r="D257" s="123">
        <v>-1466.4570000000001</v>
      </c>
      <c r="E257" s="123">
        <v>-1072.239</v>
      </c>
      <c r="F257" s="123">
        <v>-303.87299999999999</v>
      </c>
      <c r="G257" s="123">
        <v>-1656.133</v>
      </c>
      <c r="H257" s="123">
        <v>-3721.7579999999998</v>
      </c>
      <c r="I257" s="123">
        <v>-153.73599999999999</v>
      </c>
      <c r="J257" s="123">
        <v>-1275.8</v>
      </c>
      <c r="K257" s="123">
        <v>-1230.5</v>
      </c>
      <c r="L257" s="123">
        <v>-6022.4</v>
      </c>
      <c r="M257" s="123">
        <v>-217</v>
      </c>
      <c r="N257" s="24">
        <v>-53.2</v>
      </c>
      <c r="O257" s="24">
        <v>-205.7</v>
      </c>
      <c r="P257" s="24">
        <v>-322</v>
      </c>
      <c r="Q257" s="24">
        <v>-3699.2</v>
      </c>
      <c r="R257" s="123">
        <f>R258+R259</f>
        <v>1281.6999999999998</v>
      </c>
      <c r="S257" s="24">
        <v>-1.1000000000000001</v>
      </c>
      <c r="T257" s="24">
        <v>-16.2</v>
      </c>
      <c r="U257" s="24">
        <v>-1952.8</v>
      </c>
      <c r="V257" s="24">
        <v>-82.6</v>
      </c>
      <c r="W257" s="123">
        <v>-2052.6999999999998</v>
      </c>
      <c r="X257" s="24">
        <v>-1858.7</v>
      </c>
      <c r="Y257" s="24">
        <v>0.4</v>
      </c>
      <c r="Z257" s="24">
        <v>-1605.8</v>
      </c>
      <c r="AA257" s="24">
        <v>-148.80000000000001</v>
      </c>
      <c r="AB257" s="123">
        <v>-3612.9</v>
      </c>
      <c r="AC257" s="24">
        <v>-124.9</v>
      </c>
      <c r="AD257" s="22">
        <f>AD258+AD259</f>
        <v>-1650</v>
      </c>
      <c r="AE257" s="22">
        <f t="shared" ref="AE257:AF257" si="171">AE258+AE259</f>
        <v>0</v>
      </c>
      <c r="AF257" s="22">
        <f t="shared" si="171"/>
        <v>-250</v>
      </c>
      <c r="AG257" s="140">
        <f>SUM(AC257:AF257)</f>
        <v>-2024.9</v>
      </c>
      <c r="AH257" s="19">
        <f>AH258+AH259</f>
        <v>-3700</v>
      </c>
      <c r="AI257" s="19">
        <f t="shared" ref="AI257:AJ257" si="172">AI258+AI259</f>
        <v>0</v>
      </c>
      <c r="AJ257" s="19">
        <f t="shared" si="172"/>
        <v>0</v>
      </c>
    </row>
    <row r="258" spans="1:38" ht="15" customHeight="1">
      <c r="A258" s="120" t="s">
        <v>217</v>
      </c>
      <c r="B258" s="123">
        <v>6.0679999999999996</v>
      </c>
      <c r="C258" s="123">
        <v>1.99</v>
      </c>
      <c r="D258" s="123">
        <v>1.3149999999999999</v>
      </c>
      <c r="E258" s="123">
        <v>2.1739999999999999</v>
      </c>
      <c r="F258" s="123">
        <v>1.506</v>
      </c>
      <c r="G258" s="123">
        <v>106.75</v>
      </c>
      <c r="H258" s="123">
        <v>0</v>
      </c>
      <c r="I258" s="123">
        <v>0</v>
      </c>
      <c r="J258" s="123">
        <v>0</v>
      </c>
      <c r="K258" s="123">
        <v>1156.8</v>
      </c>
      <c r="L258" s="123">
        <v>0</v>
      </c>
      <c r="M258" s="123">
        <v>0</v>
      </c>
      <c r="N258" s="24">
        <f>N205</f>
        <v>3006.2</v>
      </c>
      <c r="O258" s="24">
        <v>0</v>
      </c>
      <c r="P258" s="24">
        <v>0</v>
      </c>
      <c r="Q258" s="24">
        <f>Q205</f>
        <v>2564.6999999999998</v>
      </c>
      <c r="R258" s="123">
        <f>R205</f>
        <v>5561.8</v>
      </c>
      <c r="S258" s="24">
        <v>0</v>
      </c>
      <c r="T258" s="24">
        <v>0</v>
      </c>
      <c r="U258" s="24">
        <v>0</v>
      </c>
      <c r="V258" s="24">
        <v>0</v>
      </c>
      <c r="W258" s="123">
        <v>0</v>
      </c>
      <c r="X258" s="24">
        <v>0</v>
      </c>
      <c r="Y258" s="24">
        <v>0</v>
      </c>
      <c r="Z258" s="24">
        <v>0</v>
      </c>
      <c r="AA258" s="24">
        <v>0</v>
      </c>
      <c r="AB258" s="123">
        <v>0</v>
      </c>
      <c r="AC258" s="24">
        <v>0</v>
      </c>
      <c r="AD258" s="22">
        <v>0</v>
      </c>
      <c r="AE258" s="22">
        <v>0</v>
      </c>
      <c r="AF258" s="22">
        <v>0</v>
      </c>
      <c r="AG258" s="140">
        <f t="shared" ref="AG258:AG259" si="173">SUM(AC258:AF258)</f>
        <v>0</v>
      </c>
    </row>
    <row r="259" spans="1:38" ht="15" customHeight="1">
      <c r="A259" s="120" t="s">
        <v>218</v>
      </c>
      <c r="B259" s="123">
        <v>-536.41300000000001</v>
      </c>
      <c r="C259" s="123">
        <v>-233.59399999999999</v>
      </c>
      <c r="D259" s="123">
        <v>-1467.7719999999999</v>
      </c>
      <c r="E259" s="123">
        <v>-1074.413</v>
      </c>
      <c r="F259" s="123">
        <v>-305.37900000000002</v>
      </c>
      <c r="G259" s="123">
        <v>-1762.883</v>
      </c>
      <c r="H259" s="123">
        <v>-3721.7579999999998</v>
      </c>
      <c r="I259" s="123">
        <v>-153.73599999999999</v>
      </c>
      <c r="J259" s="123">
        <v>-1275.8</v>
      </c>
      <c r="K259" s="123">
        <v>-2387.3000000000002</v>
      </c>
      <c r="L259" s="123">
        <v>-6022.4</v>
      </c>
      <c r="M259" s="123">
        <v>-217</v>
      </c>
      <c r="N259" s="24">
        <v>-53.2</v>
      </c>
      <c r="O259" s="24">
        <v>-205.7</v>
      </c>
      <c r="P259" s="24">
        <v>-322</v>
      </c>
      <c r="Q259" s="24">
        <v>-3699.2</v>
      </c>
      <c r="R259" s="123">
        <v>-4280.1000000000004</v>
      </c>
      <c r="S259" s="24">
        <v>-1.1000000000000001</v>
      </c>
      <c r="T259" s="24">
        <v>-16.2</v>
      </c>
      <c r="U259" s="24">
        <v>-1952.8</v>
      </c>
      <c r="V259" s="24">
        <v>-82.6</v>
      </c>
      <c r="W259" s="123">
        <v>-2052.6999999999998</v>
      </c>
      <c r="X259" s="24">
        <v>-1858.7</v>
      </c>
      <c r="Y259" s="24">
        <v>0.4</v>
      </c>
      <c r="Z259" s="24">
        <v>-1605.8</v>
      </c>
      <c r="AA259" s="24">
        <v>-148.80000000000001</v>
      </c>
      <c r="AB259" s="123">
        <v>-3612.9</v>
      </c>
      <c r="AC259" s="24">
        <v>-124.9</v>
      </c>
      <c r="AD259" s="22">
        <v>-1650</v>
      </c>
      <c r="AE259" s="22">
        <v>0</v>
      </c>
      <c r="AF259" s="22">
        <v>-250</v>
      </c>
      <c r="AG259" s="140">
        <f t="shared" si="173"/>
        <v>-2024.9</v>
      </c>
      <c r="AH259" s="19">
        <v>-3700</v>
      </c>
    </row>
    <row r="260" spans="1:38" ht="15" customHeight="1">
      <c r="A260" s="120" t="s">
        <v>219</v>
      </c>
      <c r="B260" s="38">
        <f>-B259/B6</f>
        <v>0.22480629576482578</v>
      </c>
      <c r="C260" s="38">
        <f>-C259/C6</f>
        <v>8.3513252527895959E-2</v>
      </c>
      <c r="D260" s="38">
        <f>-D259/D6</f>
        <v>0.49032149441671574</v>
      </c>
      <c r="E260" s="38">
        <f>-E259/E6</f>
        <v>0.33180065766393418</v>
      </c>
      <c r="F260" s="38">
        <f>-F259/F6</f>
        <v>8.5978803950904806E-2</v>
      </c>
      <c r="G260" s="38">
        <f>-G259/G6</f>
        <v>0.49064443451772133</v>
      </c>
      <c r="H260" s="38">
        <f>-H259/H6</f>
        <v>0.97814870298825196</v>
      </c>
      <c r="I260" s="38">
        <f>-I259/I6</f>
        <v>3.2958730839318252E-2</v>
      </c>
      <c r="J260" s="38">
        <f>-J259/J6</f>
        <v>0.24538390521618711</v>
      </c>
      <c r="K260" s="38">
        <f>-K259/K6</f>
        <v>0.50496012860376083</v>
      </c>
      <c r="L260" s="38">
        <f>-L259/L6</f>
        <v>1.4972155926809863</v>
      </c>
      <c r="M260" s="38">
        <f>-M259/M6</f>
        <v>4.4892217303156935E-2</v>
      </c>
      <c r="N260" s="35">
        <f>-N259/N6</f>
        <v>4.1568995155493046E-2</v>
      </c>
      <c r="O260" s="35">
        <f>-O259/O6</f>
        <v>0.15692706743973145</v>
      </c>
      <c r="P260" s="35">
        <f>-P259/P6</f>
        <v>0.23846552617936756</v>
      </c>
      <c r="Q260" s="35">
        <f>-Q259/Q6</f>
        <v>2.5852260814871757</v>
      </c>
      <c r="R260" s="38">
        <f>-R259/R6</f>
        <v>0.7967720317212108</v>
      </c>
      <c r="S260" s="35">
        <f>-S259/S6</f>
        <v>7.4845206504728856E-4</v>
      </c>
      <c r="T260" s="35">
        <f>-T259/T6</f>
        <v>1.0579937304075235E-2</v>
      </c>
      <c r="U260" s="35">
        <f>-U259/U6</f>
        <v>1.2490725342202891</v>
      </c>
      <c r="V260" s="35">
        <f>-V259/V6</f>
        <v>5.1193058568329716E-2</v>
      </c>
      <c r="W260" s="38">
        <f>-W259/W6</f>
        <v>0.3322703875165916</v>
      </c>
      <c r="X260" s="35">
        <f>-X259/X6</f>
        <v>1.1059082525138335</v>
      </c>
      <c r="Y260" s="35">
        <f>-Y259/Y6</f>
        <v>-2.3299161230195715E-4</v>
      </c>
      <c r="Z260" s="35">
        <f>-Z259/Z6</f>
        <v>0.91000793380936196</v>
      </c>
      <c r="AA260" s="35">
        <f>-AA259/AA6</f>
        <v>7.9271216237813663E-2</v>
      </c>
      <c r="AB260" s="38">
        <f>-AB259/AB6</f>
        <v>0.51325434708489603</v>
      </c>
      <c r="AC260" s="35">
        <f>-AC259/AC6</f>
        <v>6.6337369874654772E-2</v>
      </c>
      <c r="AG260" s="37">
        <f ca="1">-AG259/AG6</f>
        <v>0.2571918292484025</v>
      </c>
      <c r="AH260" s="37">
        <f ca="1">-AH259/AH6</f>
        <v>0.41242809928837232</v>
      </c>
    </row>
    <row r="261" spans="1:38" ht="15" customHeight="1">
      <c r="A261"/>
    </row>
    <row r="262" spans="1:38" ht="15" customHeight="1">
      <c r="A262" t="s">
        <v>220</v>
      </c>
      <c r="B262" s="113">
        <v>-1.1890000000000001</v>
      </c>
      <c r="C262" s="113">
        <v>-1.4830000000000001</v>
      </c>
      <c r="D262" s="113">
        <v>6.3120000000000003</v>
      </c>
      <c r="E262" s="113">
        <v>-1.1930000000000001</v>
      </c>
      <c r="F262" s="113">
        <v>-43.521999999999998</v>
      </c>
      <c r="G262" s="113">
        <v>-58.654000000000003</v>
      </c>
      <c r="H262" s="113">
        <v>-37.503</v>
      </c>
      <c r="I262" s="113">
        <v>59.238</v>
      </c>
      <c r="J262" s="113">
        <v>-13.8</v>
      </c>
      <c r="K262" s="113">
        <v>2.5</v>
      </c>
      <c r="L262" s="113">
        <v>10.5</v>
      </c>
      <c r="M262" s="113">
        <v>-12.3</v>
      </c>
      <c r="N262" s="23">
        <v>-7.3</v>
      </c>
      <c r="O262" s="23">
        <v>-18.3</v>
      </c>
      <c r="P262" s="23">
        <v>-38.799999999999997</v>
      </c>
      <c r="Q262" s="23">
        <v>26.9</v>
      </c>
      <c r="R262" s="113">
        <v>-37.5</v>
      </c>
      <c r="S262" s="23">
        <v>4.4000000000000004</v>
      </c>
      <c r="T262" s="23">
        <v>8.4</v>
      </c>
      <c r="U262" s="23">
        <v>-14</v>
      </c>
      <c r="V262" s="23">
        <v>13.4</v>
      </c>
      <c r="W262" s="113">
        <v>12.2</v>
      </c>
      <c r="X262" s="23">
        <v>-5.7</v>
      </c>
      <c r="Y262" s="23">
        <v>-0.7</v>
      </c>
      <c r="Z262" s="23">
        <v>17.2</v>
      </c>
      <c r="AA262" s="23">
        <v>-31.1</v>
      </c>
      <c r="AB262" s="113">
        <v>-20.3</v>
      </c>
      <c r="AC262" s="23">
        <v>10.5</v>
      </c>
      <c r="AD262" s="22">
        <v>0</v>
      </c>
      <c r="AE262" s="22">
        <v>0</v>
      </c>
      <c r="AF262" s="22">
        <v>0</v>
      </c>
      <c r="AG262" s="75">
        <f>SUM(AC262:AF262)</f>
        <v>10.5</v>
      </c>
      <c r="AH262" s="19">
        <v>0</v>
      </c>
    </row>
    <row r="263" spans="1:38" ht="15" customHeight="1" thickBot="1">
      <c r="A263"/>
    </row>
    <row r="264" spans="1:38" s="31" customFormat="1" ht="15" customHeight="1" thickBot="1">
      <c r="A264" s="101" t="s">
        <v>221</v>
      </c>
      <c r="B264" s="121">
        <f>B244+B249+B252+B254+B257+B262</f>
        <v>102.68600000000001</v>
      </c>
      <c r="C264" s="121">
        <f t="shared" ref="C264:AC264" si="174">C244+C249+C252+C254+C257+C262</f>
        <v>67.707000000000079</v>
      </c>
      <c r="D264" s="121">
        <f t="shared" si="174"/>
        <v>32.488999999999905</v>
      </c>
      <c r="E264" s="121">
        <f t="shared" si="174"/>
        <v>89.129999999999868</v>
      </c>
      <c r="F264" s="121">
        <f t="shared" si="174"/>
        <v>150.71000000000009</v>
      </c>
      <c r="G264" s="121">
        <f t="shared" si="174"/>
        <v>168.08099999999968</v>
      </c>
      <c r="H264" s="121">
        <f t="shared" si="174"/>
        <v>-21.310999999999993</v>
      </c>
      <c r="I264" s="121">
        <f t="shared" si="174"/>
        <v>-85.87299999999999</v>
      </c>
      <c r="J264" s="121">
        <f t="shared" si="174"/>
        <v>-306.90000000000003</v>
      </c>
      <c r="K264" s="121">
        <f t="shared" si="174"/>
        <v>345.29999999999995</v>
      </c>
      <c r="L264" s="121">
        <f t="shared" si="174"/>
        <v>-401.40000000000055</v>
      </c>
      <c r="M264" s="121">
        <f t="shared" si="174"/>
        <v>43.2</v>
      </c>
      <c r="N264" s="122">
        <f t="shared" si="174"/>
        <v>2886</v>
      </c>
      <c r="O264" s="122">
        <f t="shared" si="174"/>
        <v>-358.40000000000003</v>
      </c>
      <c r="P264" s="122">
        <f t="shared" si="174"/>
        <v>-980.69999999999982</v>
      </c>
      <c r="Q264" s="122">
        <f t="shared" si="174"/>
        <v>-1101.6999999999994</v>
      </c>
      <c r="R264" s="121">
        <f t="shared" si="174"/>
        <v>6007</v>
      </c>
      <c r="S264" s="122">
        <f t="shared" si="174"/>
        <v>388.79999999999995</v>
      </c>
      <c r="T264" s="122">
        <f t="shared" si="174"/>
        <v>269.09999999999997</v>
      </c>
      <c r="U264" s="122">
        <f t="shared" si="174"/>
        <v>-1176.5</v>
      </c>
      <c r="V264" s="122">
        <f t="shared" si="174"/>
        <v>-92.400000000000063</v>
      </c>
      <c r="W264" s="121">
        <f t="shared" si="174"/>
        <v>-610.99999999999977</v>
      </c>
      <c r="X264" s="122">
        <f t="shared" si="174"/>
        <v>-15.900000000000045</v>
      </c>
      <c r="Y264" s="122">
        <f t="shared" si="174"/>
        <v>44.700000000000038</v>
      </c>
      <c r="Z264" s="122">
        <f t="shared" si="174"/>
        <v>16.999999999999954</v>
      </c>
      <c r="AA264" s="122">
        <f t="shared" si="174"/>
        <v>-328.29999999999995</v>
      </c>
      <c r="AB264" s="121">
        <f t="shared" si="174"/>
        <v>-282.50000000000028</v>
      </c>
      <c r="AC264" s="122">
        <f t="shared" si="174"/>
        <v>184.6</v>
      </c>
      <c r="AD264" s="138">
        <f ca="1">AD244+AD249+AD252+AD254+AD257+AD262</f>
        <v>194.78538573529363</v>
      </c>
      <c r="AE264" s="138">
        <f t="shared" ref="AE264:AJ264" ca="1" si="175">AE244+AE249+AE252+AE254+AE257+AE262</f>
        <v>219.35156014567258</v>
      </c>
      <c r="AF264" s="138">
        <f t="shared" ca="1" si="175"/>
        <v>-367.93426150920311</v>
      </c>
      <c r="AG264" s="139">
        <f t="shared" ca="1" si="175"/>
        <v>230.80268437176392</v>
      </c>
      <c r="AH264" s="139">
        <f t="shared" ca="1" si="175"/>
        <v>-71.766994795688333</v>
      </c>
      <c r="AI264" s="139">
        <f t="shared" ca="1" si="175"/>
        <v>2649.4420161924863</v>
      </c>
      <c r="AJ264" s="139">
        <f t="shared" ca="1" si="175"/>
        <v>2902.2164609207343</v>
      </c>
      <c r="AK264" s="30"/>
      <c r="AL264" s="30"/>
    </row>
  </sheetData>
  <phoneticPr fontId="3" type="noConversion"/>
  <hyperlinks>
    <hyperlink ref="AB6" r:id="rId1" display="fdsup://factset/Doc Viewer Single?float_window=true&amp;positioning_strategy=center_on_screen&amp;_doc_docfn=U2FsdGVkX19IMqjkPRsaILhYBHrfEbv717+fL6UCNyywt34f+A2CPB3tCXw+EGT3C916Ygkrb9q5DCioE8owd4+fEfjGLovA1+opkQksBV8=&amp;_app_id=central_doc_viewer&amp;center_on_screen=true&amp;width=950&amp;height=800&amp;_dd2=%26f%3Dsld%26c%3Dtrue%26os%3D117943%26oe%3D117950" xr:uid="{00000000-0004-0000-0000-000000000000}"/>
    <hyperlink ref="W6" r:id="rId2" display="fdsup://factset/Doc Viewer Single?float_window=true&amp;positioning_strategy=center_on_screen&amp;_doc_docfn=U2FsdGVkX1/NiVc4q8mHwYE2p5xddbl2pGhgncppgC1UxJP8sQs5Povd7W2prKIDObae8yH9E55fdPSLV/iv80n8rIF83x44s8sRyhkswjk=&amp;_app_id=central_doc_viewer&amp;center_on_screen=true&amp;width=950&amp;height=800&amp;_dd2=%26f%3Dsld%26c%3Dtrue%26os%3D118177%26oe%3D118184" xr:uid="{00000000-0004-0000-0000-000001000000}"/>
    <hyperlink ref="R6" r:id="rId3" display="fdsup://factset/Doc Viewer Single?float_window=true&amp;positioning_strategy=center_on_screen&amp;_doc_docfn=U2FsdGVkX1+Rr6ThXfFLgQMhTrw0TXE26MSZRpTrsAnk5IOqcO3bpUEt54v7lHwY+WXrUGbGMJngMYZNLeNKeINIgNjN1DQx32mp8nG2unA=&amp;_app_id=central_doc_viewer&amp;center_on_screen=true&amp;width=950&amp;height=800&amp;_dd2=%26f%3Dsld%26c%3Dtrue%26os%3D118411%26oe%3D118418" xr:uid="{00000000-0004-0000-0000-000002000000}"/>
    <hyperlink ref="M6" r:id="rId4" display="fdsup://factset/Doc Viewer Single?float_window=true&amp;positioning_strategy=center_on_screen&amp;_doc_docfn=U2FsdGVkX18HN01WDPPCiKbaONrXpCAVar5b9grepFpp4vAfk1LXtpoV+vqCqlPNPbmv23lOI1pZFxpBp5H6gvB3aaqgG8S0t9wcDI1EWgk=&amp;_app_id=central_doc_viewer&amp;center_on_screen=true&amp;width=950&amp;height=800&amp;_dd2=%26f%3Dsld%26c%3Dtrue%26os%3D118319%26oe%3D118328" xr:uid="{00000000-0004-0000-0000-000003000000}"/>
    <hyperlink ref="L6" r:id="rId5" display="fdsup://factset/Doc Viewer Single?float_window=true&amp;positioning_strategy=center_on_screen&amp;_doc_docfn=U2FsdGVkX1/vXKMKCnfUZ6WmVtr5T+IiqGomByxZR2odo1xESoN4tFSIS+Zw1UyBC1OUoYf4cENoiHZF6Mjesp1SNGM+zABNgfucWzfuqxM=&amp;_app_id=central_doc_viewer&amp;center_on_screen=true&amp;width=950&amp;height=800&amp;_dd2=%26f%3Dsld%26c%3Dtrue%26os%3D122772%26oe%3D122781" xr:uid="{00000000-0004-0000-0000-000004000000}"/>
    <hyperlink ref="K6" r:id="rId6" display="fdsup://factset/Doc Viewer Single?float_window=true&amp;positioning_strategy=center_on_screen&amp;_doc_docfn=U2FsdGVkX1+GhHWMBE2DfUTG5tv8GpYroIfZ3ZHzVe90YUtjdF5JyrfZl4w10VlRrWthMhjlO1cWvOiRJENgeZDrRmc42/+TUN2DKsjmHLU=&amp;_app_id=central_doc_viewer&amp;center_on_screen=true&amp;width=950&amp;height=800&amp;_dd2=%26f%3Dsld%26c%3Dtrue%26os%3D121430%26oe%3D121439" xr:uid="{00000000-0004-0000-0000-000005000000}"/>
    <hyperlink ref="J6" r:id="rId7" display="fdsup://factset/Doc Viewer Single?float_window=true&amp;positioning_strategy=center_on_screen&amp;_doc_docfn=U2FsdGVkX18Eq2UjKhy6BHZgpuDT1hC+UrTROgNYR9L5m3Ri6qT/UH5AnxTeZmd2t9IachTtws3igvYaqisbPOxNujyNJ4wfShdy10FcP1M=&amp;_app_id=central_doc_viewer&amp;center_on_screen=true&amp;width=950&amp;height=800&amp;_dd2=%26f%3Dsld%26c%3Dtrue%26os%3D167393%26oe%3D167402" xr:uid="{00000000-0004-0000-0000-000006000000}"/>
    <hyperlink ref="I6" r:id="rId8" display="fdsup://factset/Doc Viewer Single?float_window=true&amp;positioning_strategy=center_on_screen&amp;_doc_docfn=U2FsdGVkX18mYSF8kGJaxW3ajXQ+uEMchfQ0dxJL4AhRuqUBCZ1iH5eyGNABTiPa4IWQ3j3ZLVhWY1Zjnn/vsEmQg0e2wrjDKNkHbuPUDBc=&amp;_app_id=central_doc_viewer&amp;center_on_screen=true&amp;width=950&amp;height=800&amp;_dd2=%26f%3Dsld%26c%3Dtrue%26os%3D114320%26oe%3D114327" xr:uid="{00000000-0004-0000-0000-000007000000}"/>
    <hyperlink ref="H6" r:id="rId9" display="fdsup://factset/Doc Viewer Single?float_window=true&amp;positioning_strategy=center_on_screen&amp;_doc_docfn=U2FsdGVkX1/JXvX2mzF/w2lZ5uI16mR5KiTgjsMgYm812fBMG5U/ueHxKwU7agu6GwKZaE1Cv7dquTRzpY18J7htxaepR6qq131cgNntyNA=&amp;_app_id=central_doc_viewer&amp;center_on_screen=true&amp;width=950&amp;height=800&amp;_dd2=%26f%3Dsld%26c%3Dtrue%26os%3D608401%26oe%3D608408" xr:uid="{00000000-0004-0000-0000-000008000000}"/>
    <hyperlink ref="G6" r:id="rId10" display="fdsup://factset/Doc Viewer Single?float_window=true&amp;positioning_strategy=center_on_screen&amp;_doc_docfn=U2FsdGVkX1/ROjVV+JC5YRrIuvlVOovUMMfSS7khKtynTN5gYMmGXMUcocyXj4jbGBXz5Og/PD7NmuNNBaEjIGuoM24DEE4uei27leAx/+w=&amp;_app_id=central_doc_viewer&amp;center_on_screen=true&amp;width=950&amp;height=800&amp;_dd2=%26f%3Dsld%26c%3Dtrue%26os%3D46271%26oe%3D46280" xr:uid="{00000000-0004-0000-0000-000009000000}"/>
    <hyperlink ref="F6" r:id="rId11" display="fdsup://factset/Doc Viewer Single?float_window=true&amp;positioning_strategy=center_on_screen&amp;_doc_docfn=U2FsdGVkX1/Te+85xUGKdAXFhnSfaQUYMxesd+QUPYsjWk6BTzHiFfM/EFwIXxKbwMx+mrau+FiLJ1IOpL5T150GTlZc5qtn3X3/KMAaYVg=&amp;_app_id=central_doc_viewer&amp;center_on_screen=true&amp;width=950&amp;height=800&amp;_dd2=%26f%3Dsld%26c%3Dtrue%26os%3D42169%26oe%3D42178" xr:uid="{00000000-0004-0000-0000-00000A000000}"/>
    <hyperlink ref="E6" r:id="rId12" display="fdsup://factset/Doc Viewer Single?float_window=true&amp;positioning_strategy=center_on_screen&amp;_doc_docfn=U2FsdGVkX1+yB2LekQdaEwItv/EH259uzAzbvsPubGM3JWcde7Yrc47LlJKClxT95hbx2jp0JxTpaTiygjMkhNfPfWeJN7nlmOYAUzwmDeg=&amp;_app_id=central_doc_viewer&amp;center_on_screen=true&amp;width=950&amp;height=800&amp;_dd2=%26f%3Dsld%26c%3Dtrue%26os%3D38986%26oe%3D38995" xr:uid="{00000000-0004-0000-0000-00000B000000}"/>
    <hyperlink ref="D6" r:id="rId13" display="fdsup://factset/Doc Viewer Single?float_window=true&amp;positioning_strategy=center_on_screen&amp;_doc_docfn=U2FsdGVkX1/k5U7LIvBgZjvpAQCh6m7onGsnK0bq/RVC+qP3g3xIdjjAzyq6TVOOZ7qgZnXks2ynOsHceTVMy7fRQxAHtWX0A0hlt5asfRs=&amp;_app_id=central_doc_viewer&amp;center_on_screen=true&amp;width=950&amp;height=800&amp;_dd2=%26f%3Dsld%26c%3Dtrue%26os%3D590710%26oe%3D590719" xr:uid="{00000000-0004-0000-0000-00000C000000}"/>
    <hyperlink ref="C6" r:id="rId14" display="fdsup://factset/Doc Viewer Single?float_window=true&amp;positioning_strategy=center_on_screen&amp;_doc_docfn=U2FsdGVkX1+1luLdPM7OlyUWM9lNz6oNorc/scxnA+H83UikXpZ3BXC8+boXTm1y0tUff9Ce8zFxCJSNctFiejFn8F35HlOKEiMmjjfEGFo=&amp;_app_id=central_doc_viewer&amp;center_on_screen=true&amp;width=950&amp;height=800&amp;_dd2=%26f%3Dsld%26c%3Dtrue%26os%3D410117%26oe%3D410126" xr:uid="{00000000-0004-0000-0000-00000D000000}"/>
    <hyperlink ref="B6" r:id="rId15" display="fdsup://factset/Doc Viewer Single?float_window=true&amp;positioning_strategy=center_on_screen&amp;_doc_docfn=U2FsdGVkX1+POhvJg+NRNtIHMte+HZOs2lBRCZYbkMlQ6sOy+ghYRw+zzDExp4zCsNQIuPX0AqQ/yZqf4ppSGzEclXSC12IIJ1a4Et9MXic=&amp;_app_id=central_doc_viewer&amp;center_on_screen=true&amp;width=950&amp;height=800&amp;_dd2=%26f%3Dsld%26c%3Dtrue%26os%3D435065%26oe%3D435074" xr:uid="{00000000-0004-0000-0000-00000E000000}"/>
    <hyperlink ref="M56" r:id="rId16" display="fdsup://factset/Doc Viewer Single?float_window=true&amp;positioning_strategy=center_on_screen&amp;_doc_docfn=U2FsdGVkX1+J23kkUXBA7Ds0ZcRsA6zy1BqnsF9kK4gAT7cQc+zjjYIiEG9IhgB5GAa+jSYOFvpSZh1otHxwusn5ZtLpU5iNrX26MMBPa+w=&amp;_app_id=central_doc_viewer&amp;center_on_screen=true&amp;width=950&amp;height=800&amp;_dd2=%26f%3Dsld%26c%3Dtrue%26os%3D121225%26oe%3D121229" xr:uid="{00000000-0004-0000-0000-00003C000000}"/>
    <hyperlink ref="L56" r:id="rId17" display="fdsup://factset/Doc Viewer Single?float_window=true&amp;positioning_strategy=center_on_screen&amp;_doc_docfn=U2FsdGVkX19HrMXf+kJx7n2i4rLynwSrEgqENWv22b7S+g1ku/kCdZ4KaBFRBkAYoUXklEzjQIIGLdD5AWcRUucVBrtulsFYvTP4ANd31J0=&amp;_app_id=central_doc_viewer&amp;center_on_screen=true&amp;width=950&amp;height=800&amp;_dd2=%26f%3Dsld%26c%3Dtrue%26os%3D125679%26oe%3D125682" xr:uid="{00000000-0004-0000-0000-00003D000000}"/>
    <hyperlink ref="K56" r:id="rId18" display="fdsup://factset/Doc Viewer Single?float_window=true&amp;positioning_strategy=center_on_screen&amp;_doc_docfn=U2FsdGVkX1/MRRbGsKsaTiedVNdX8EW+4YrPszgOCiykULwEEG9tDPhSrOAkZhydS4VpFULcc9bG5YAftTcHCAgvG5K3/8QrW5kq8hjHsog=&amp;_app_id=central_doc_viewer&amp;center_on_screen=true&amp;width=950&amp;height=800&amp;_dd2=%26f%3Dsld%26c%3Dtrue%26os%3D124337%26oe%3D124340" xr:uid="{00000000-0004-0000-0000-00003E000000}"/>
    <hyperlink ref="AB57" r:id="rId19" display="fdsup://factset/Doc Viewer Single?float_window=true&amp;positioning_strategy=center_on_screen&amp;_doc_docfn=U2FsdGVkX1+AVvOGFbWQjoWvfM14AwMWdtSsrq1D9CDUhy5JKsX/TRLQ/tw6xgJ8XthZo0Q5JVOx06vOs2AX1JU3tHcRtRDd3o7D+7Gsa38=&amp;_app_id=central_doc_viewer&amp;center_on_screen=true&amp;width=950&amp;height=800&amp;_dd2=%26f%3Dsld%26c%3Dtrue%26os%3D120859%26oe%3D120866" xr:uid="{00000000-0004-0000-0000-00003F000000}"/>
    <hyperlink ref="W57" r:id="rId20" display="fdsup://factset/Doc Viewer Single?float_window=true&amp;positioning_strategy=center_on_screen&amp;_doc_docfn=U2FsdGVkX1/A+QRpTBHIRTMdA+ipRq2FrK0SbFS96YIzPwgbO2Hl5NnFcHIyqeijeTJ9tMYLepnnDljvsezSg0SYlgG50bi4w94jijGfahY=&amp;_app_id=central_doc_viewer&amp;center_on_screen=true&amp;width=950&amp;height=800&amp;_dd2=%26f%3Dsld%26c%3Dtrue%26os%3D121059%26oe%3D121066" xr:uid="{00000000-0004-0000-0000-000040000000}"/>
    <hyperlink ref="R57" r:id="rId21" display="fdsup://factset/Doc Viewer Single?float_window=true&amp;positioning_strategy=center_on_screen&amp;_doc_docfn=U2FsdGVkX1+8il2P8vwsslzVrWwRQ+IYqYS7/jw6BJ3KbNGCykfxXyMDilkWuCF0913UCXsb0J2d6KjeEXVJMtDJgeqLMvfJzcMm3DD7oLo=&amp;_app_id=central_doc_viewer&amp;center_on_screen=true&amp;width=950&amp;height=800&amp;_dd2=%26f%3Dsld%26c%3Dtrue%26os%3D121259%26oe%3D121266" xr:uid="{00000000-0004-0000-0000-000041000000}"/>
    <hyperlink ref="M57" r:id="rId22" display="fdsup://factset/Doc Viewer Single?float_window=true&amp;positioning_strategy=center_on_screen&amp;_doc_docfn=U2FsdGVkX1+6FaIEWsedSRy7k+RK/dRlHoq5WJAMKul+cUEBK/DSCM7UMw8hLe3hFoT5twjrdCaAk0F1zVNAn/fjnO4P8h0zY4VhKPj+ZRA=&amp;_app_id=central_doc_viewer&amp;center_on_screen=true&amp;width=950&amp;height=800&amp;_dd2=%26f%3Dsld%26c%3Dtrue%26os%3D121930%26oe%3D121937" xr:uid="{00000000-0004-0000-0000-000042000000}"/>
    <hyperlink ref="L57" r:id="rId23" display="fdsup://factset/Doc Viewer Single?float_window=true&amp;positioning_strategy=center_on_screen&amp;_doc_docfn=U2FsdGVkX18F3wzQpuderBxiKpM6/mYzrGNRD5h9C16B9E4NAcoG0HT8u+a5SILQ8UV4mfU2L3tubo6x7CLe2W3UsFo8/bi2F0xJeXBzhLU=&amp;_app_id=central_doc_viewer&amp;center_on_screen=true&amp;width=950&amp;height=800&amp;_dd2=%26f%3Dsld%26c%3Dtrue%26os%3D126383%26oe%3D126390" xr:uid="{00000000-0004-0000-0000-000043000000}"/>
    <hyperlink ref="K57" r:id="rId24" display="fdsup://factset/Doc Viewer Single?float_window=true&amp;positioning_strategy=center_on_screen&amp;_doc_docfn=U2FsdGVkX1/IUHAEhYcS5BlRXykUzeX5mcuXs4cKmbXXnSHJBStEBY62t7/uW2/hT7u6heX4X1qaeL4i7usT8w/RmvyUJuTMtLAGNCIZ8NY=&amp;_app_id=central_doc_viewer&amp;center_on_screen=true&amp;width=950&amp;height=800&amp;_dd2=%26f%3Dsld%26c%3Dtrue%26os%3D125041%26oe%3D125048" xr:uid="{00000000-0004-0000-0000-000044000000}"/>
    <hyperlink ref="J57" r:id="rId25" display="fdsup://factset/Doc Viewer Single?float_window=true&amp;positioning_strategy=center_on_screen&amp;_doc_docfn=U2FsdGVkX1+W1DXDYATNW+zqn0/Zr80qeKydIbRO0/H20OV+fEq6ynFbiiXllsnn7QprWT94Pr+9OOGQwzxsb4dTPFaeProDxUAu8d+RcBo=&amp;_app_id=central_doc_viewer&amp;center_on_screen=true&amp;width=950&amp;height=800&amp;_dd2=%26f%3Dsld%26c%3Dtrue%26os%3D170243%26oe%3D170250" xr:uid="{00000000-0004-0000-0000-000045000000}"/>
    <hyperlink ref="I57" r:id="rId26" display="fdsup://factset/Doc Viewer Single?float_window=true&amp;positioning_strategy=center_on_screen&amp;_doc_docfn=U2FsdGVkX1+CRqrtWL02EdY6Om3N5nTuiHZQ0N1qlanTU+LInYF3aCmeSyuyMuiwaYtxZDMFgOf/VbaHgD1fOa07u7OIacqUitRzlTwx9Jg=&amp;_app_id=central_doc_viewer&amp;center_on_screen=true&amp;width=950&amp;height=800&amp;_dd2=%26f%3Dsld%26c%3Dtrue%26os%3D117168%26oe%3D117175" xr:uid="{00000000-0004-0000-0000-000046000000}"/>
    <hyperlink ref="H57" r:id="rId27" display="fdsup://factset/Doc Viewer Single?float_window=true&amp;positioning_strategy=center_on_screen&amp;_doc_docfn=U2FsdGVkX1+oI8yMypmG/YwKb+mmtZnylAL0swuQBPwWj5yXn2r9ClUGYhO/QWnQhcSJl99rCLPkuY6OOM93Xsk+oprKmvcP3e2GYUynUQ8=&amp;_app_id=central_doc_viewer&amp;center_on_screen=true&amp;width=950&amp;height=800&amp;_dd2=%26f%3Dsld%26c%3Dtrue%26os%3D616519%26oe%3D616526" xr:uid="{00000000-0004-0000-0000-000047000000}"/>
    <hyperlink ref="G57" r:id="rId28" display="fdsup://factset/Doc Viewer Single?float_window=true&amp;positioning_strategy=center_on_screen&amp;_doc_docfn=U2FsdGVkX193OVVrG9+QFafrEeg9kv0iS8+6rn0eyUig+QUmUHgqDlYKHxrdMK/Dpm2Z3SpnJH8YKE/3Nc8wDnEKm9Twfh67o7JaUncoUzA=&amp;_app_id=central_doc_viewer&amp;center_on_screen=true&amp;width=950&amp;height=800&amp;_dd2=%26f%3Dsld%26c%3Dtrue%26os%3D49367%26oe%3D49376" xr:uid="{00000000-0004-0000-0000-000048000000}"/>
    <hyperlink ref="F57" r:id="rId29" display="fdsup://factset/Doc Viewer Single?float_window=true&amp;positioning_strategy=center_on_screen&amp;_doc_docfn=U2FsdGVkX187DOm3Hg0tdqWpstpDSSbn9vKxa1Dn4oGAs62Ye0ufzH5rvElIzxQbC6w27kKtcfJ6rb/dE8NSlWLiq8a6HBkte7b/bKujzGM=&amp;_app_id=central_doc_viewer&amp;center_on_screen=true&amp;width=950&amp;height=800&amp;_dd2=%26f%3Dsld%26c%3Dtrue%26os%3D45264%26oe%3D45271" xr:uid="{00000000-0004-0000-0000-000049000000}"/>
    <hyperlink ref="E57" r:id="rId30" display="fdsup://factset/Doc Viewer Single?float_window=true&amp;positioning_strategy=center_on_screen&amp;_doc_docfn=U2FsdGVkX19oSIeEBSe0Da7owWaroqs27H0pAOUcrGFYB22CgaUeoy2/Zs2Rr0dm4QfWAtYfqcEBuJc4RG0ltBYE5DoQTHZ7ie7W6YXpqU4=&amp;_app_id=central_doc_viewer&amp;center_on_screen=true&amp;width=950&amp;height=800&amp;_dd2=%26f%3Dsld%26c%3Dtrue%26os%3D42078%26oe%3D42085" xr:uid="{00000000-0004-0000-0000-00004A000000}"/>
    <hyperlink ref="D57" r:id="rId31" display="fdsup://factset/Doc Viewer Single?float_window=true&amp;positioning_strategy=center_on_screen&amp;_doc_docfn=U2FsdGVkX18Bz0auObjxqRZkbV+yMu006XU8gS3rYTBWViDCkLP69r/UWF4cK5XWFwWYEq0YxxlXYp3hsGzQKWgtNF4Fw2+rsz1t/T14E28=&amp;_app_id=central_doc_viewer&amp;center_on_screen=true&amp;width=950&amp;height=800&amp;_dd2=%26f%3Dsld%26c%3Dtrue%26os%3D599581%26oe%3D599588" xr:uid="{00000000-0004-0000-0000-00004B000000}"/>
    <hyperlink ref="C57" r:id="rId32" display="fdsup://factset/Doc Viewer Single?float_window=true&amp;positioning_strategy=center_on_screen&amp;_doc_docfn=U2FsdGVkX19QrPIyDAtiEp4AvbHh1xx7z9qyIRhAqUHwO5kZXRPElsXgK3jiPOVsu73hkG50o6huDg0CcFUxX5uZ0Jaul+kIymfzhkZfZqE=&amp;_app_id=central_doc_viewer&amp;center_on_screen=true&amp;width=950&amp;height=800&amp;_dd2=%26f%3Dsld%26c%3Dtrue%26os%3D415330%26oe%3D415337" xr:uid="{00000000-0004-0000-0000-00004C000000}"/>
    <hyperlink ref="B57" r:id="rId33" display="fdsup://factset/Doc Viewer Single?float_window=true&amp;positioning_strategy=center_on_screen&amp;_doc_docfn=U2FsdGVkX18linVf8i9aQWFtGxiMRgpjSw1ZMiHzoULjaOgyTv4h8NA0OyLKm2Y7e8wVNf/E7i+N+pbHxFFqUw2tznIFzEX1rPgWORXBbG4=&amp;_app_id=central_doc_viewer&amp;center_on_screen=true&amp;width=950&amp;height=800&amp;_dd2=%26f%3Dsld%26c%3Dtrue%26os%3D441719%26oe%3D441726" xr:uid="{00000000-0004-0000-0000-00004D000000}"/>
    <hyperlink ref="AB77" r:id="rId34" display="fdsup://factset/Doc Viewer Single?float_window=true&amp;positioning_strategy=center_on_screen&amp;_doc_docfn=U2FsdGVkX19zvxWmBPnXAI0rcC+aKRnMyQvUYBdtf9Y7gK0qgbfLHjf7jIycyU1W9hNk3pqpx5maxoF5I6FsjYN1TskdKkhZNUSHh4kQZHc=&amp;_app_id=central_doc_viewer&amp;center_on_screen=true&amp;width=950&amp;height=800&amp;_dd2=%26f%3Dsld%26c%3Dtrue%26os%3D121572%26oe%3D121577" xr:uid="{00000000-0004-0000-0000-00004E000000}"/>
    <hyperlink ref="W77" r:id="rId35" display="fdsup://factset/Doc Viewer Single?float_window=true&amp;positioning_strategy=center_on_screen&amp;_doc_docfn=U2FsdGVkX1/V5XevcDjA6papJjIdqrZGdEGiE+XmCxnr3N0XcOGN4Lk4Po9cldW32MbTekSriJPt7QF0KNnlF696A3wL9Zsp3mEfqHMTV4M=&amp;_app_id=central_doc_viewer&amp;center_on_screen=true&amp;width=950&amp;height=800&amp;_dd2=%26f%3Dsld%26c%3Dtrue%26os%3D121777%26oe%3D121782" xr:uid="{00000000-0004-0000-0000-00004F000000}"/>
    <hyperlink ref="R77" r:id="rId36" display="fdsup://factset/Doc Viewer Single?float_window=true&amp;positioning_strategy=center_on_screen&amp;_doc_docfn=U2FsdGVkX1+WdiwOtcaloLLjCINYPGxieNxMYAG9INdQcLJUysRDeEhkF041eH6vOYRaP7eQXw5dtvoyRBTDu+OE8z7o2AgR6uCBh0lvYDw=&amp;_app_id=central_doc_viewer&amp;center_on_screen=true&amp;width=950&amp;height=800&amp;_dd2=%26f%3Dsld%26c%3Dtrue%26os%3D121982%26oe%3D121987" xr:uid="{00000000-0004-0000-0000-000050000000}"/>
    <hyperlink ref="M77" r:id="rId37" display="fdsup://factset/Doc Viewer Single?float_window=true&amp;positioning_strategy=center_on_screen&amp;_doc_docfn=U2FsdGVkX19hgcNzKFBEwJbY88B9z7GNaOsfScbDzwm1m1nunUA7SQQFEIl2lDlZKQF/PS+zYVZLzqAFilI91YGOw2ba6135cUJ37O2kbI8=&amp;_app_id=central_doc_viewer&amp;center_on_screen=true&amp;width=950&amp;height=800&amp;_dd2=%26f%3Dsld%26c%3Dtrue%26os%3D122617%26oe%3D122622" xr:uid="{00000000-0004-0000-0000-000051000000}"/>
    <hyperlink ref="L77" r:id="rId38" display="fdsup://factset/Doc Viewer Single?float_window=true&amp;positioning_strategy=center_on_screen&amp;_doc_docfn=U2FsdGVkX1/rYQHwknn9uRSebgsdqMBlfjC1yz88xqD8OrO2MvglPZ9MILWpVmOpKRIh0tLyjwAr+KkfdceWMwTbKRWMmVgf/gzCjBhCzd8=&amp;_app_id=central_doc_viewer&amp;center_on_screen=true&amp;width=950&amp;height=800&amp;_dd2=%26f%3Dsld%26c%3Dtrue%26os%3D127070%26oe%3D127075" xr:uid="{00000000-0004-0000-0000-000052000000}"/>
    <hyperlink ref="K77" r:id="rId39" display="fdsup://factset/Doc Viewer Single?float_window=true&amp;positioning_strategy=center_on_screen&amp;_doc_docfn=U2FsdGVkX18EMGDjtK7eF1abPW+brtzVWbJJ8q6wXSuqKoKNr9fkRCu+5upwknjF/KUqTDM3n1R1r9jQFSPIcXOcoQZvjnoGTZ52CBGwEPk=&amp;_app_id=central_doc_viewer&amp;center_on_screen=true&amp;width=950&amp;height=800&amp;_dd2=%26f%3Dsld%26c%3Dtrue%26os%3D125728%26oe%3D125733" xr:uid="{00000000-0004-0000-0000-000053000000}"/>
    <hyperlink ref="J77" r:id="rId40" display="fdsup://factset/Doc Viewer Single?float_window=true&amp;positioning_strategy=center_on_screen&amp;_doc_docfn=U2FsdGVkX1+4W1sUqQ19f7m8Di2CVdicifOP3BgNlkl5NHgjzXcwq3oMMD54RnGhCP7crUTKU4kD99LRxVhLBRDPPuV0ckFU3tUSJpmY76I=&amp;_app_id=central_doc_viewer&amp;center_on_screen=true&amp;width=950&amp;height=800&amp;_dd2=%26f%3Dsld%26c%3Dtrue%26os%3D170930%26oe%3D170935" xr:uid="{00000000-0004-0000-0000-000054000000}"/>
    <hyperlink ref="I77" r:id="rId41" display="fdsup://factset/Doc Viewer Single?float_window=true&amp;positioning_strategy=center_on_screen&amp;_doc_docfn=U2FsdGVkX190nVoUGFGlKMuumMroCGfq1AYSgxt/tk879/w+DYxYVnDdgII0m5lR09+0qZqJU0sXugnoYllplD0OTaAm2+wJQ6k4URP4QuA=&amp;_app_id=central_doc_viewer&amp;center_on_screen=true&amp;width=950&amp;height=800&amp;_dd2=%26f%3Dsld%26c%3Dtrue%26os%3D117855%26oe%3D117860" xr:uid="{00000000-0004-0000-0000-000055000000}"/>
    <hyperlink ref="H77" r:id="rId42" display="fdsup://factset/Doc Viewer Single?float_window=true&amp;positioning_strategy=center_on_screen&amp;_doc_docfn=U2FsdGVkX1+UO1A0TS7y0Z13bWxoG6NIC40hH+wLc3+ZQVQ2OmgOqa1S09zioIi6SFS61Fhmzt+FuasrWyCmpt2HWOEQE0SetTa+AJpvzq8=&amp;_app_id=central_doc_viewer&amp;center_on_screen=true&amp;width=950&amp;height=800&amp;_dd2=%26f%3Dsld%26c%3Dtrue%26os%3D618352%26oe%3D618357" xr:uid="{00000000-0004-0000-0000-000056000000}"/>
    <hyperlink ref="G77" r:id="rId43" display="fdsup://factset/Doc Viewer Single?float_window=true&amp;positioning_strategy=center_on_screen&amp;_doc_docfn=U2FsdGVkX1/Y8CJikv8aNdIyq/mGx1bNqqupbWpzdaRyYmYvCd5wyyukNjxvaej41oKPPBWpQ6atF7K68vOGlDPZ8si6p7h1vfjxWkRohww=&amp;_app_id=central_doc_viewer&amp;center_on_screen=true&amp;width=950&amp;height=800&amp;_dd2=%26f%3Dsld%26c%3Dtrue%26os%3D50115%26oe%3D50121" xr:uid="{00000000-0004-0000-0000-000057000000}"/>
    <hyperlink ref="F77" r:id="rId44" display="fdsup://factset/Doc Viewer Single?float_window=true&amp;positioning_strategy=center_on_screen&amp;_doc_docfn=U2FsdGVkX184sQmFTDvQOgwTANrC5NDjccw/vrkuazfVOeL+ZQRfN5cXKUyh6IP2i55mjxDki9i/juQ7018lBYLWs4iDmVAvoEpJQBwc8r8=&amp;_app_id=central_doc_viewer&amp;center_on_screen=true&amp;width=950&amp;height=800&amp;_dd2=%26f%3Dsld%26c%3Dtrue%26os%3D46003%26oe%3D46009" xr:uid="{00000000-0004-0000-0000-000058000000}"/>
    <hyperlink ref="E77" r:id="rId45" display="fdsup://factset/Doc Viewer Single?float_window=true&amp;positioning_strategy=center_on_screen&amp;_doc_docfn=U2FsdGVkX1+0damAEGxK0iW57saQ9Bi6qttFVXnJuT8ZtNLTKGn72mTOTLz8BP7tu7FosPaWZWa+EKtQ7ToGj6cU/lO2IAjbfVuXpIqgDjE=&amp;_app_id=central_doc_viewer&amp;center_on_screen=true&amp;width=950&amp;height=800&amp;_dd2=%26f%3Dsld%26c%3Dtrue%26os%3D42815%26oe%3D42821" xr:uid="{00000000-0004-0000-0000-000059000000}"/>
    <hyperlink ref="D77" r:id="rId46" display="fdsup://factset/Doc Viewer Single?float_window=true&amp;positioning_strategy=center_on_screen&amp;_doc_docfn=U2FsdGVkX19OGbIVd53OcpkP/GAV8w8vxP6xO4J0HfMd38PJ4H4DehVO/iQJr8nN2/S/SJdnWpfVYJaGTy1hRhdlQt+swObSqWPbr8jsbBs=&amp;_app_id=central_doc_viewer&amp;center_on_screen=true&amp;width=950&amp;height=800&amp;_dd2=%26f%3Dsld%26c%3Dtrue%26os%3D601615%26oe%3D601621" xr:uid="{00000000-0004-0000-0000-00005A000000}"/>
    <hyperlink ref="C77" r:id="rId47" display="fdsup://factset/Doc Viewer Single?float_window=true&amp;positioning_strategy=center_on_screen&amp;_doc_docfn=U2FsdGVkX18RfgM6NuEz5nAgUOK3RdIgkZvkatXmr5Wx/WGgQuS4f6e/zBOAGXd6JxvQ83IhEk4H3/dX8i+JRHSncUHxx9Fj3dyMpc5yt9U=&amp;_app_id=central_doc_viewer&amp;center_on_screen=true&amp;width=950&amp;height=800&amp;_dd2=%26f%3Dsld%26c%3Dtrue%26os%3D416549%26oe%3D416555" xr:uid="{00000000-0004-0000-0000-00005B000000}"/>
    <hyperlink ref="B77" r:id="rId48" display="fdsup://factset/Doc Viewer Single?float_window=true&amp;positioning_strategy=center_on_screen&amp;_doc_docfn=U2FsdGVkX1/VDdvkW3WE9B3kDUO4XGUi5TWO5k9/G1DI/0AUCIeVd2CGBfZ1xE0ZbCsQuytSfo4/2bfcrL42Zw01zHZehm1CXRZNDGyH+4s=&amp;_app_id=central_doc_viewer&amp;center_on_screen=true&amp;width=950&amp;height=800&amp;_dd2=%26f%3Dsld%26c%3Dtrue%26os%3D443247%26oe%3D443253" xr:uid="{00000000-0004-0000-0000-00005C000000}"/>
    <hyperlink ref="AB67" r:id="rId49" display="fdsup://factset/Doc Viewer Single?float_window=true&amp;positioning_strategy=center_on_screen&amp;_doc_docfn=U2FsdGVkX1/RlRPobRLp+zrR9zH5G4iNa73dii4s+3X+ph4scf01Hm0YI+nKcRTngC6GBytFvebpIB8PQoHF4mPysnd1VCEV6evd5sCcC3Q=&amp;_app_id=central_doc_viewer&amp;center_on_screen=true&amp;width=950&amp;height=800&amp;_dd2=%26f%3Dsld%26c%3Dtrue%26os%3D122310%26oe%3D122317" xr:uid="{00000000-0004-0000-0000-00005D000000}"/>
    <hyperlink ref="W67" r:id="rId50" display="fdsup://factset/Doc Viewer Single?float_window=true&amp;positioning_strategy=center_on_screen&amp;_doc_docfn=U2FsdGVkX1/jiLV4j8e3Mgz25zPGL1zbtXUuXTodK6mAVg/XwtZvePGkylBnVu+xgI+l7bD4jiB21a7snnZYOLj6fP4tsMqjVYPcUj1VUhs=&amp;_app_id=central_doc_viewer&amp;center_on_screen=true&amp;width=950&amp;height=800&amp;_dd2=%26f%3Dsld%26c%3Dtrue%26os%3D122527%26oe%3D122534" xr:uid="{00000000-0004-0000-0000-00005E000000}"/>
    <hyperlink ref="R67" r:id="rId51" display="fdsup://factset/Doc Viewer Single?float_window=true&amp;positioning_strategy=center_on_screen&amp;_doc_docfn=U2FsdGVkX19YUFeASW2VtPEto9SzID9jP4nEn7Pivaqb5ONDrqir9ONj+fhUVRkfUgigXAQ6HU/92jTIObILjY+wHUhDbyKa2gHYvas+oV4=&amp;_app_id=central_doc_viewer&amp;center_on_screen=true&amp;width=950&amp;height=800&amp;_dd2=%26f%3Dsld%26c%3Dtrue%26os%3D122736%26oe%3D122739" xr:uid="{00000000-0004-0000-0000-00005F000000}"/>
    <hyperlink ref="M67" r:id="rId52" display="fdsup://factset/Doc Viewer Single?float_window=true&amp;positioning_strategy=center_on_screen&amp;_doc_docfn=U2FsdGVkX19eIfzBDsQIgq7jIMKq//t5RzEpplPKtOkjxnm7w+LRBiZ8KUl/LXxR7yxd4+ba2carT9KS6u9CXGrNzMEM35fyIAycotOh540=&amp;_app_id=central_doc_viewer&amp;center_on_screen=true&amp;width=950&amp;height=800&amp;_dd2=%26f%3Dsld%26c%3Dtrue%26os%3D123361%26oe%3D123364" xr:uid="{00000000-0004-0000-0000-000060000000}"/>
    <hyperlink ref="AB63" r:id="rId53" display="fdsup://factset/Doc Viewer Single?float_window=true&amp;positioning_strategy=center_on_screen&amp;_doc_docfn=U2FsdGVkX1+x2yhsozxvRzvPuNycthfG45egybxs5jtawUApM7nt/uowE3jxvE2/ruobQi5xbjshEkzzAtB8zpB3WdvmfoEjUccq+pH726I=&amp;_app_id=central_doc_viewer&amp;center_on_screen=true&amp;width=950&amp;height=800&amp;_dd2=%26f%3Dsld%26c%3Dtrue%26os%3D123040%26oe%3D123043" xr:uid="{00000000-0004-0000-0000-000061000000}"/>
    <hyperlink ref="W63" r:id="rId54" display="fdsup://factset/Doc Viewer Single?float_window=true&amp;positioning_strategy=center_on_screen&amp;_doc_docfn=U2FsdGVkX18ZE62wIYkn2mXuHHCCUFXwCUWKtoLbMyX6DAvEEnS5yzotJ4S3XfzgZLizzQvqn5KQ0LwzubafBUq8qFcNObTzVzebg5B3UF8=&amp;_app_id=central_doc_viewer&amp;center_on_screen=true&amp;width=950&amp;height=800&amp;_dd2=%26f%3Dsld%26c%3Dtrue%26os%3D123239%26oe%3D123242" xr:uid="{00000000-0004-0000-0000-000062000000}"/>
    <hyperlink ref="R63" r:id="rId55" display="fdsup://factset/Doc Viewer Single?float_window=true&amp;positioning_strategy=center_on_screen&amp;_doc_docfn=U2FsdGVkX19Hovsj+tmvxlOVOkk3fv7/RrI7xUUFgMD/BpJTbw2M3LI0k+bU6pOf5I1pY2YXRwvt5ymBTXUSH9SDdaSG8dKvAbCtY2Whfog=&amp;_app_id=central_doc_viewer&amp;center_on_screen=true&amp;width=950&amp;height=800&amp;_dd2=%26f%3Dsld%26c%3Dtrue%26os%3D123439%26oe%3D123443" xr:uid="{00000000-0004-0000-0000-000063000000}"/>
    <hyperlink ref="M63" r:id="rId56" display="fdsup://factset/Doc Viewer Single?float_window=true&amp;positioning_strategy=center_on_screen&amp;_doc_docfn=U2FsdGVkX19mTOoECKQFLCNHdVlTfqdpi1LW7KNOtYgA1MOwsTSGhIv/SKJIPqj7fSQSEJwhX2zNKnVp+MX6CZkgviHAILiNAsKZBFPgoZE=&amp;_app_id=central_doc_viewer&amp;center_on_screen=true&amp;width=950&amp;height=800&amp;_dd2=%26f%3Dsld%26c%3Dtrue%26os%3D124077%26oe%3D124081" xr:uid="{00000000-0004-0000-0000-000064000000}"/>
    <hyperlink ref="L63" r:id="rId57" display="fdsup://factset/Doc Viewer Single?float_window=true&amp;positioning_strategy=center_on_screen&amp;_doc_docfn=U2FsdGVkX1+9hFmXvRvJdfyElUBABW6nwfpOe9iSmaeGAe6nlxsWYSefHqEgP+8XwIGWKmgPQr9omiclI/tK1qMBcYGcO2T5dSxU8xw4nmY=&amp;_app_id=central_doc_viewer&amp;center_on_screen=true&amp;width=950&amp;height=800&amp;_dd2=%26f%3Dsld%26c%3Dtrue%26os%3D127787%26oe%3D127792" xr:uid="{00000000-0004-0000-0000-000065000000}"/>
    <hyperlink ref="K63" r:id="rId58" display="fdsup://factset/Doc Viewer Single?float_window=true&amp;positioning_strategy=center_on_screen&amp;_doc_docfn=U2FsdGVkX18xujuvg7i2yOXP26UQ3kD6m7ooDWHSoQEF7muxODAwl1j5Fr/yzDJ+Jov77FcNYd4cANFgDNAstvyUjtJPJvVlsJPjhsOIIzw=&amp;_app_id=central_doc_viewer&amp;center_on_screen=true&amp;width=950&amp;height=800&amp;_dd2=%26f%3Dsld%26c%3Dtrue%26os%3D126443%26oe%3D126448" xr:uid="{00000000-0004-0000-0000-000066000000}"/>
    <hyperlink ref="K66" r:id="rId59" display="fdsup://factset/Doc Viewer Single?float_window=true&amp;positioning_strategy=center_on_screen&amp;_doc_docfn=U2FsdGVkX1/o3sf25aAphvFT6rsmEIhGDuvsEJ5aloSml9lqfW2rg7DKYTcomKQaJrjVvUmdKn3TpU7VfRlXWQfSbIjn1OcoGdWQtWdzUcU=&amp;_app_id=central_doc_viewer&amp;center_on_screen=true&amp;width=950&amp;height=800&amp;_dd2=%26f%3Dsld%26c%3Dtrue%26os%3D127144%26oe%3D127149" xr:uid="{00000000-0004-0000-0000-000079000000}"/>
    <hyperlink ref="J66" r:id="rId60" display="fdsup://factset/Doc Viewer Single?float_window=true&amp;positioning_strategy=center_on_screen&amp;_doc_docfn=U2FsdGVkX18yVLceT3wLYoklAIC4hDTOfVTM2Ib3XK2pVZEeKJL12QX0rFxqbrfJ8E83L52gZM6dpF5bX7lVolOJ5xyDpvVFteKioOFbRTc=&amp;_app_id=central_doc_viewer&amp;center_on_screen=true&amp;width=950&amp;height=800&amp;_dd2=%26f%3Dsld%26c%3Dtrue%26os%3D173066%26oe%3D173069" xr:uid="{00000000-0004-0000-0000-00007A000000}"/>
    <hyperlink ref="I66" r:id="rId61" display="fdsup://factset/Doc Viewer Single?float_window=true&amp;positioning_strategy=center_on_screen&amp;_doc_docfn=U2FsdGVkX1+hdBQjj/Jcmmob43zOvxr+KcdMslkGdGIwJ4c4ID+8Bh7aQWriZHj72NH9W9r7Gp7ivu/K07/FaOu+THzi0hhkFi5eXCYVolA=&amp;_app_id=central_doc_viewer&amp;center_on_screen=true&amp;width=950&amp;height=800&amp;_dd2=%26f%3Dsld%26c%3Dtrue%26os%3D119989%26oe%3D119992" xr:uid="{00000000-0004-0000-0000-00007B000000}"/>
    <hyperlink ref="AB79" r:id="rId62" display="fdsup://factset/Doc Viewer Single?float_window=true&amp;positioning_strategy=center_on_screen&amp;_doc_docfn=U2FsdGVkX1/zt4jhLWG75sPutVVb0J0ZcA1RFfvO/GUaXJgaFzEuqUaDr9hup4Zv4EnMn8aYe7JAEeOLPG+X76m21zPN4kommg8hgo3Q6U8=&amp;_app_id=central_doc_viewer&amp;center_on_screen=true&amp;width=950&amp;height=800&amp;_dd2=%26f%3Dsld%26c%3Dtrue%26os%3D123822%26oe%3D123829" xr:uid="{00000000-0004-0000-0000-00007C000000}"/>
    <hyperlink ref="W79" r:id="rId63" display="fdsup://factset/Doc Viewer Single?float_window=true&amp;positioning_strategy=center_on_screen&amp;_doc_docfn=U2FsdGVkX19XjgWRuE475NWd7d58SR4/j8v2jrZJXIOuSQlaY+hP8QTxEkgl0xa0wOyG+o+1uABQcWYB9ocogC+rHi1Yyy9Mywn473Oqiq0=&amp;_app_id=central_doc_viewer&amp;center_on_screen=true&amp;width=950&amp;height=800&amp;_dd2=%26f%3Dsld%26c%3Dtrue%26os%3D124094%26oe%3D124101" xr:uid="{00000000-0004-0000-0000-00007D000000}"/>
    <hyperlink ref="R79" r:id="rId64" display="fdsup://factset/Doc Viewer Single?float_window=true&amp;positioning_strategy=center_on_screen&amp;_doc_docfn=U2FsdGVkX1+UnwGbIY9S0O27biPAZjG2JADsTHQ9iYADwwFKEoyq/WeCKf7VrqjB1sabzRMoLURt/WRHQMNB+cRlwvY2AxBw5Owg3p5v3fA=&amp;_app_id=central_doc_viewer&amp;center_on_screen=true&amp;width=950&amp;height=800&amp;_dd2=%26f%3Dsld%26c%3Dtrue%26os%3D124366%26oe%3D124373" xr:uid="{00000000-0004-0000-0000-00007E000000}"/>
    <hyperlink ref="M79" r:id="rId65" display="fdsup://factset/Doc Viewer Single?float_window=true&amp;positioning_strategy=center_on_screen&amp;_doc_docfn=U2FsdGVkX18kQgpTYfveQkmUIiLhveX+9Y3RR/AXb4to3fbUk0Bd159T8oq6zjecOVj3FQLPauOYpXbK+EdN9uaSxgyA9RRZIe0opdeibOw=&amp;_app_id=central_doc_viewer&amp;center_on_screen=true&amp;width=950&amp;height=800&amp;_dd2=%26f%3Dsld%26c%3Dtrue%26os%3D125004%26oe%3D125011" xr:uid="{00000000-0004-0000-0000-00007F000000}"/>
    <hyperlink ref="L79" r:id="rId66" display="fdsup://factset/Doc Viewer Single?float_window=true&amp;positioning_strategy=center_on_screen&amp;_doc_docfn=U2FsdGVkX1+AMmHqm/LgLGqCCuqqjBQz3TleipNLXM7VLb5T1GAuKdk0S46jpuC0ZhFwoey7yhlFV7X9R2zKn+mQQhlkYSs5TpxIfkj3ttY=&amp;_app_id=central_doc_viewer&amp;center_on_screen=true&amp;width=950&amp;height=800&amp;_dd2=%26f%3Dsld%26c%3Dtrue%26os%3D128714%26oe%3D128719" xr:uid="{00000000-0004-0000-0000-000080000000}"/>
    <hyperlink ref="K79" r:id="rId67" display="fdsup://factset/Doc Viewer Single?float_window=true&amp;positioning_strategy=center_on_screen&amp;_doc_docfn=U2FsdGVkX1+Qt+gwd4I+IUfa+uY42lSADIaLlbdoRB5XFQYuwEdw0HS5uOspuMyIFnCWUvorfaHmuYSS2I5dkC9g0uMC1VRpegr7TAx4VJ0=&amp;_app_id=central_doc_viewer&amp;center_on_screen=true&amp;width=950&amp;height=800&amp;_dd2=%26f%3Dsld%26c%3Dtrue%26os%3D128072%26oe%3D128079" xr:uid="{00000000-0004-0000-0000-000081000000}"/>
    <hyperlink ref="J79" r:id="rId68" display="fdsup://factset/Doc Viewer Single?float_window=true&amp;positioning_strategy=center_on_screen&amp;_doc_docfn=U2FsdGVkX1+grTUBZ/8vHgVz/yltRk4nCSJJWHRsPoZpC0/0BjwdBGBbqf9rPHBgCHEGjymGpK6+0+pK06Qpoz14C4O4itZ1wof30ajuvBY=&amp;_app_id=central_doc_viewer&amp;center_on_screen=true&amp;width=950&amp;height=800&amp;_dd2=%26f%3Dsld%26c%3Dtrue%26os%3D174040%26oe%3D174047" xr:uid="{00000000-0004-0000-0000-000082000000}"/>
    <hyperlink ref="I79" r:id="rId69" display="fdsup://factset/Doc Viewer Single?float_window=true&amp;positioning_strategy=center_on_screen&amp;_doc_docfn=U2FsdGVkX1/JAMBWCbRFyXmvPQ9r12jMikSsi4EhK8AyTAyM0vMv06EMnB6OFQCLALIS67/jnil1sN4ffkmJ3fsvrIP+bbCvYYx6KQPFPzU=&amp;_app_id=central_doc_viewer&amp;center_on_screen=true&amp;width=950&amp;height=800&amp;_dd2=%26f%3Dsld%26c%3Dtrue%26os%3D120963%26oe%3D120970" xr:uid="{00000000-0004-0000-0000-000083000000}"/>
    <hyperlink ref="H79" r:id="rId70" display="fdsup://factset/Doc Viewer Single?float_window=true&amp;positioning_strategy=center_on_screen&amp;_doc_docfn=U2FsdGVkX1+mn2QcgEgnQi0rvspAPA+FX4nXG6eTvPWXiKrmV04tQkBk62goWm78wGwBGPXyBwZFmWl0NZSeVzPWlj58kKn/ZTHAPz2b3us=&amp;_app_id=central_doc_viewer&amp;center_on_screen=true&amp;width=950&amp;height=800&amp;_dd2=%26f%3Dsld%26c%3Dtrue%26os%3D624461%26oe%3D624466" xr:uid="{00000000-0004-0000-0000-000084000000}"/>
    <hyperlink ref="G79" r:id="rId71" display="fdsup://factset/Doc Viewer Single?float_window=true&amp;positioning_strategy=center_on_screen&amp;_doc_docfn=U2FsdGVkX18+apZH4q/+4p3jDzBFWnWQKvmPnmxEqO8EkwieYfr63lhoN0+gZKn4/rJVFibjuMAlZiOuttFJWyp9Rxpo70uze1BANmDMG8M=&amp;_app_id=central_doc_viewer&amp;center_on_screen=true&amp;width=950&amp;height=800&amp;_dd2=%26f%3Dsld%26c%3Dtrue%26os%3D52699%26oe%3D52708" xr:uid="{00000000-0004-0000-0000-000085000000}"/>
    <hyperlink ref="F79" r:id="rId72" display="fdsup://factset/Doc Viewer Single?float_window=true&amp;positioning_strategy=center_on_screen&amp;_doc_docfn=U2FsdGVkX1+5nHMWgLVTF4bxalojD4PFqYjIR8hOsm50IpVsvtiPYaPKF70DngnidttyxpYQTyuE1hg4j2BpDlLavl0BMMD8SeR3ZrM9WWk=&amp;_app_id=central_doc_viewer&amp;center_on_screen=true&amp;width=950&amp;height=800&amp;_dd2=%26f%3Dsld%26c%3Dtrue%26os%3D48583%26oe%3D48590" xr:uid="{00000000-0004-0000-0000-000086000000}"/>
    <hyperlink ref="E79" r:id="rId73" display="fdsup://factset/Doc Viewer Single?float_window=true&amp;positioning_strategy=center_on_screen&amp;_doc_docfn=U2FsdGVkX1+anmRelOtB6U/rjIIv55IMjFHglCpxiLq46eYhQbTePw2AvjFXgvCSpilz9ZKPBLnW9iPYWKXAoryTjBzML2W28zLRwUXhNWw=&amp;_app_id=central_doc_viewer&amp;center_on_screen=true&amp;width=950&amp;height=800&amp;_dd2=%26f%3Dsld%26c%3Dtrue%26os%3D45375%26oe%3D45382" xr:uid="{00000000-0004-0000-0000-000087000000}"/>
    <hyperlink ref="D79" r:id="rId74" display="fdsup://factset/Doc Viewer Single?float_window=true&amp;positioning_strategy=center_on_screen&amp;_doc_docfn=U2FsdGVkX18c5DVneAc1oxE2IGkWtF8F3dd+kOQXIsEer9XgwsX/xn7M1IBqDogVs+ez8f5Ef23RhsI9ti08T3mOOjj2zCExRLRHCqnrDq8=&amp;_app_id=central_doc_viewer&amp;center_on_screen=true&amp;width=950&amp;height=800&amp;_dd2=%26f%3Dsld%26c%3Dtrue%26os%3D608275%26oe%3D608282" xr:uid="{00000000-0004-0000-0000-000088000000}"/>
    <hyperlink ref="C79" r:id="rId75" display="fdsup://factset/Doc Viewer Single?float_window=true&amp;positioning_strategy=center_on_screen&amp;_doc_docfn=U2FsdGVkX19r4BKcABTCHs+amGMQcjK8viyRl+j7AzOrNjdberO0gni0hPqI6EZtxQsJc1TJuGXpdWC/sf8haCv/i1SiG/vCjxfjyKMYbIE=&amp;_app_id=central_doc_viewer&amp;center_on_screen=true&amp;width=950&amp;height=800&amp;_dd2=%26f%3Dsld%26c%3Dtrue%26os%3D420531%26oe%3D420538" xr:uid="{00000000-0004-0000-0000-000089000000}"/>
    <hyperlink ref="B79" r:id="rId76" display="fdsup://factset/Doc Viewer Single?float_window=true&amp;positioning_strategy=center_on_screen&amp;_doc_docfn=U2FsdGVkX19XE75Y6v3MjQED6sV5dwjLYsD98i9FAEGPe4phf1HitrLQ+nB9o8QE0TIwox2nnQHt7LnLcScfNravQsI0NprXdh0hAz4Gtqc=&amp;_app_id=central_doc_viewer&amp;center_on_screen=true&amp;width=950&amp;height=800&amp;_dd2=%26f%3Dsld%26c%3Dtrue%26os%3D448139%26oe%3D448146" xr:uid="{00000000-0004-0000-0000-00008A000000}"/>
    <hyperlink ref="AB82" r:id="rId77" display="fdsup://factset/Doc Viewer Single?float_window=true&amp;positioning_strategy=center_on_screen&amp;_doc_docfn=U2FsdGVkX1+g7O3tgh1znPYw2ac62s2hEH5Ib3zkJTuxyw9nAt17375UP2mou05UFNlvodysZLz8IpXq6KSC1rgRucdGW5+Vt/CRhk92HTE=&amp;_app_id=central_doc_viewer&amp;center_on_screen=true&amp;width=950&amp;height=800&amp;_dd2=%26f%3Dsld%26c%3Dtrue%26os%3D124666%26oe%3D124671" xr:uid="{00000000-0004-0000-0000-00008B000000}"/>
    <hyperlink ref="W82" r:id="rId78" display="fdsup://factset/Doc Viewer Single?float_window=true&amp;positioning_strategy=center_on_screen&amp;_doc_docfn=U2FsdGVkX19973SqVo0gSrVWJ//R/2IQ1SRSwJu+VIJM5a3ZpKO2mpJtBRXNCDDSx5AJCoEh0MjdGz1y0wsrL9/jmCsGgE1OK0Tq/Mj4IH8=&amp;_app_id=central_doc_viewer&amp;center_on_screen=true&amp;width=950&amp;height=800&amp;_dd2=%26f%3Dsld%26c%3Dtrue%26os%3D124867%26oe%3D124872" xr:uid="{00000000-0004-0000-0000-00008C000000}"/>
    <hyperlink ref="R82" r:id="rId79" display="fdsup://factset/Doc Viewer Single?float_window=true&amp;positioning_strategy=center_on_screen&amp;_doc_docfn=U2FsdGVkX1+v+O1c4DEEaVDVZBRQGK2KevgO0TqIiLOEf2ZahW1r0T/GMi6pkTKonNnNpkU1bW4lSkFVFlpMjaqGm8gIp3CwvoZ/B0NeBw8=&amp;_app_id=central_doc_viewer&amp;center_on_screen=true&amp;width=950&amp;height=800&amp;_dd2=%26f%3Dsld%26c%3Dtrue%26os%3D125068%26oe%3D125073" xr:uid="{00000000-0004-0000-0000-00008D000000}"/>
    <hyperlink ref="M82" r:id="rId80" display="fdsup://factset/Doc Viewer Single?float_window=true&amp;positioning_strategy=center_on_screen&amp;_doc_docfn=U2FsdGVkX19YZftD3kBpScXoM59uK3OVpdoAynCA7gfdMipSZYhkTte+bTCBQ45sMynf1c7XJhNhrIR+zEkP+b2L+upJQtCHrKBz7XgVsyw=&amp;_app_id=central_doc_viewer&amp;center_on_screen=true&amp;width=950&amp;height=800&amp;_dd2=%26f%3Dsld%26c%3Dtrue%26os%3D125706%26oe%3D125711" xr:uid="{00000000-0004-0000-0000-00008E000000}"/>
    <hyperlink ref="L82" r:id="rId81" display="fdsup://factset/Doc Viewer Single?float_window=true&amp;positioning_strategy=center_on_screen&amp;_doc_docfn=U2FsdGVkX19E2eQQQpiStJ6dL4db7yzYF/vmk7OFYuwCBx/gNdSrTW2laIp6rzOOfGHYaunMTCxBOuOtrMt1CCa4l5x3TTL3c7Z2ycmRNu8=&amp;_app_id=central_doc_viewer&amp;center_on_screen=true&amp;width=950&amp;height=800&amp;_dd2=%26f%3Dsld%26c%3Dtrue%26os%3D129414%26oe%3D129419" xr:uid="{00000000-0004-0000-0000-00008F000000}"/>
    <hyperlink ref="K82" r:id="rId82" display="fdsup://factset/Doc Viewer Single?float_window=true&amp;positioning_strategy=center_on_screen&amp;_doc_docfn=U2FsdGVkX1/h3BcQ7ENyI8Z+yzBN/ABe+MGxLRybxf9K/TEWVUFbhmUL96LrJzO8fJ0EmR4jlf2HL+juX4vw3ZOuSaVtOuxK3XH9K1hN1cQ=&amp;_app_id=central_doc_viewer&amp;center_on_screen=true&amp;width=950&amp;height=800&amp;_dd2=%26f%3Dsld%26c%3Dtrue%26os%3D128774%26oe%3D128779" xr:uid="{00000000-0004-0000-0000-000090000000}"/>
    <hyperlink ref="J82" r:id="rId83" display="fdsup://factset/Doc Viewer Single?float_window=true&amp;positioning_strategy=center_on_screen&amp;_doc_docfn=U2FsdGVkX1804Ucpju6QME4V9RQefsHq4p9Kom7/+fSIRx/Er8As50W/mI6aKGC6OF6M/xx9Qj0PazTkQYQR5lPobeGT6BuFpdgQ/ayj7OE=&amp;_app_id=central_doc_viewer&amp;center_on_screen=true&amp;width=950&amp;height=800&amp;_dd2=%26f%3Dsld%26c%3Dtrue%26os%3D174744%26oe%3D174749" xr:uid="{00000000-0004-0000-0000-000091000000}"/>
    <hyperlink ref="I82" r:id="rId84" display="fdsup://factset/Doc Viewer Single?float_window=true&amp;positioning_strategy=center_on_screen&amp;_doc_docfn=U2FsdGVkX1+QRZBPWdOnpNssNIQ8lqU1/6ZNmhXrGTr+7yJUFuZA3zc3G1Cu+91Mbgdr2zHm8x+vDHQ/2aJ4/dN/ttTEDrYl2PLJS+QwOK0=&amp;_app_id=central_doc_viewer&amp;center_on_screen=true&amp;width=950&amp;height=800&amp;_dd2=%26f%3Dsld%26c%3Dtrue%26os%3D121666%26oe%3D121670" xr:uid="{00000000-0004-0000-0000-000092000000}"/>
    <hyperlink ref="H82" r:id="rId85" display="fdsup://factset/Doc Viewer Single?float_window=true&amp;positioning_strategy=center_on_screen&amp;_doc_docfn=U2FsdGVkX19GgZ69MpiR1Bqh2/2/mRa86l4Hva0LQCo+38vN3dL4YYkxgQt/bnYgcDQjOIST56TUr+eVJS/FKEzXNNUs+Wlpdej6QMxs5uY=&amp;_app_id=central_doc_viewer&amp;center_on_screen=true&amp;width=950&amp;height=800&amp;_dd2=%26f%3Dsld%26c%3Dtrue%26os%3D626442%26oe%3D626447" xr:uid="{00000000-0004-0000-0000-000093000000}"/>
    <hyperlink ref="G82" r:id="rId86" display="fdsup://factset/Doc Viewer Single?float_window=true&amp;positioning_strategy=center_on_screen&amp;_doc_docfn=U2FsdGVkX1/y4hcKpfFc9yveSLWZp9g5iwNwbVRU5enFQ4qjwuz5qGPlqdB/GIP/u1fXL/Vt5XfzCRgKQMSLy7Ye6uj9IYGt3G2EDZsVKIk=&amp;_app_id=central_doc_viewer&amp;center_on_screen=true&amp;width=950&amp;height=800&amp;_dd2=%26f%3Dsld%26c%3Dtrue%26os%3D53461%26oe%3D53468" xr:uid="{00000000-0004-0000-0000-000094000000}"/>
    <hyperlink ref="F82" r:id="rId87" display="fdsup://factset/Doc Viewer Single?float_window=true&amp;positioning_strategy=center_on_screen&amp;_doc_docfn=U2FsdGVkX18ZwWtxe7VJvdzSpnUSOQmK9FTHTLP3W/02GlEMnG+W4o6TKBVFIvFtBeVzo6niCz/lomjcTulHqEWNN84qe4EXFw/yvSoxERY=&amp;_app_id=central_doc_viewer&amp;center_on_screen=true&amp;width=950&amp;height=800&amp;_dd2=%26f%3Dsld%26c%3Dtrue%26os%3D49345%26oe%3D49352" xr:uid="{00000000-0004-0000-0000-000095000000}"/>
    <hyperlink ref="E82" r:id="rId88" display="fdsup://factset/Doc Viewer Single?float_window=true&amp;positioning_strategy=center_on_screen&amp;_doc_docfn=U2FsdGVkX18V8FKVAnLaZDSTf9C1dH7zwAAdYN76fe9MC/o/b84azk64H5HO4XwfUOCFhp11VyGLxNqO2PlhUktx/r4Mz3h7uiDtnZ28Bbw=&amp;_app_id=central_doc_viewer&amp;center_on_screen=true&amp;width=950&amp;height=800&amp;_dd2=%26f%3Dsld%26c%3Dtrue%26os%3D46137%26oe%3D46144" xr:uid="{00000000-0004-0000-0000-000096000000}"/>
    <hyperlink ref="D82" r:id="rId89" display="fdsup://factset/Doc Viewer Single?float_window=true&amp;positioning_strategy=center_on_screen&amp;_doc_docfn=U2FsdGVkX19JLOcyTfwxTxIpCZwioWA81aJ16ZsKwSxxyrF573GMEexVvXTEy63Vp4Mo6BNPJhtyZSXHOupiD6ch9DdWwsJoFKsP2fLqhpU=&amp;_app_id=central_doc_viewer&amp;center_on_screen=true&amp;width=950&amp;height=800&amp;_dd2=%26f%3Dsld%26c%3Dtrue%26os%3D610632%26oe%3D610639" xr:uid="{00000000-0004-0000-0000-000097000000}"/>
    <hyperlink ref="C82" r:id="rId90" display="fdsup://factset/Doc Viewer Single?float_window=true&amp;positioning_strategy=center_on_screen&amp;_doc_docfn=U2FsdGVkX19MMDZixVhD/17og//Ay/nQPz+benchYJI45NHDVjUcsEJJGjKhHEYRMVDyjrHeaZWnOWL2WkwUiziGKhheoQ4/mCaPx4CqpOg=&amp;_app_id=central_doc_viewer&amp;center_on_screen=true&amp;width=950&amp;height=800&amp;_dd2=%26f%3Dsld%26c%3Dtrue%26os%3D421935%26oe%3D421942" xr:uid="{00000000-0004-0000-0000-000098000000}"/>
    <hyperlink ref="B82" r:id="rId91" display="fdsup://factset/Doc Viewer Single?float_window=true&amp;positioning_strategy=center_on_screen&amp;_doc_docfn=U2FsdGVkX1+kvoY8s41MdlZfcQ4NTJnjrhIcxlfBYuVPd+6GwTV8x6RJGfIPjKpxvHBIUpKCOx6C3N5XEBYMk0mfRtiQPb+1eT5t9AM++I0=&amp;_app_id=central_doc_viewer&amp;center_on_screen=true&amp;width=950&amp;height=800&amp;_dd2=%26f%3Dsld%26c%3Dtrue%26os%3D449906%26oe%3D449913" xr:uid="{00000000-0004-0000-0000-000099000000}"/>
    <hyperlink ref="AB87" r:id="rId92" display="fdsup://factset/Doc Viewer Single?float_window=true&amp;positioning_strategy=center_on_screen&amp;_doc_docfn=U2FsdGVkX1851T0uCatD2OSIkkeQEEjMbemnyuJv56kYRxGpZSSMUt1la8DAZyv1PhSDC7jJkPWwGawrkUHI102ETWuN0BD5gh+xslhZmLE=&amp;_app_id=central_doc_viewer&amp;center_on_screen=true&amp;width=950&amp;height=800&amp;_dd2=%26f%3Dsld%26c%3Dtrue%26os%3D125406%26oe%3D125413" xr:uid="{00000000-0004-0000-0000-00009A000000}"/>
    <hyperlink ref="W87" r:id="rId93" display="fdsup://factset/Doc Viewer Single?float_window=true&amp;positioning_strategy=center_on_screen&amp;_doc_docfn=U2FsdGVkX19SX0TyIyE+wJbtWgfeNgwwvmvBgKraoOXhranbG+8q5gIqD5ayBLbEmDlcHVkz9OxF6Pn35Fyx49UVojjlxEnX6GixpsdWE6Y=&amp;_app_id=central_doc_viewer&amp;center_on_screen=true&amp;width=950&amp;height=800&amp;_dd2=%26f%3Dsld%26c%3Dtrue%26os%3D125621%26oe%3D125628" xr:uid="{00000000-0004-0000-0000-00009B000000}"/>
    <hyperlink ref="R87" r:id="rId94" display="fdsup://factset/Doc Viewer Single?float_window=true&amp;positioning_strategy=center_on_screen&amp;_doc_docfn=U2FsdGVkX1/eld1TLBVDnGos0dlA9iBx7fDR1DAaZg1tbibgXz3Pa3dt5eVlLZYbjkdHjxMoAH+GfYAB1tyoL3mH27o2gvhiHKWKsWqdSfw=&amp;_app_id=central_doc_viewer&amp;center_on_screen=true&amp;width=950&amp;height=800&amp;_dd2=%26f%3Dsld%26c%3Dtrue%26os%3D125835%26oe%3D125840" xr:uid="{00000000-0004-0000-0000-00009C000000}"/>
    <hyperlink ref="M87" r:id="rId95" display="fdsup://factset/Doc Viewer Single?float_window=true&amp;positioning_strategy=center_on_screen&amp;_doc_docfn=U2FsdGVkX1/pkk34Y9GaWV5iL1hV1vkQLbReW+ODzg91n9MWHBcF3nO4b3tIQm+dWxqPqdY9eVSYR/vyKFU6P+zpYhYe0boRijl3d8vvNMo=&amp;_app_id=central_doc_viewer&amp;center_on_screen=true&amp;width=950&amp;height=800&amp;_dd2=%26f%3Dsld%26c%3Dtrue%26os%3D126470%26oe%3D126475" xr:uid="{00000000-0004-0000-0000-00009D000000}"/>
    <hyperlink ref="L87" r:id="rId96" display="fdsup://factset/Doc Viewer Single?float_window=true&amp;positioning_strategy=center_on_screen&amp;_doc_docfn=U2FsdGVkX18oGxCsUZ8G6j7JaSwW7pRCHxithcddICQWScUExkg7VETK7kbDThlQbHtWjCxZCIok6wJ/61iB6uYMohyGQJCWmgV6fzeOyOw=&amp;_app_id=central_doc_viewer&amp;center_on_screen=true&amp;width=950&amp;height=800&amp;_dd2=%26f%3Dsld%26c%3Dtrue%26os%3D130175%26oe%3D130180" xr:uid="{00000000-0004-0000-0000-00009E000000}"/>
    <hyperlink ref="K87" r:id="rId97" display="fdsup://factset/Doc Viewer Single?float_window=true&amp;positioning_strategy=center_on_screen&amp;_doc_docfn=U2FsdGVkX19PyB3vxkKX4KaxQXzOKPrb/f05x7Y749UMgzgCenlikjngqv70EeYT0TJgjqRlDovDYVVmUlx74TvabxS256wsJy4y4lhrJz8=&amp;_app_id=central_doc_viewer&amp;center_on_screen=true&amp;width=950&amp;height=800&amp;_dd2=%26f%3Dsld%26c%3Dtrue%26os%3D129536%26oe%3D129543" xr:uid="{00000000-0004-0000-0000-00009F000000}"/>
    <hyperlink ref="AB95" r:id="rId98" display="fdsup://factset/Doc Viewer Single?float_window=true&amp;positioning_strategy=center_on_screen&amp;_doc_docfn=U2FsdGVkX18wDdzYJwvY1Dh9v+KVp8CdtT3hx0C4jUmBxg0QM23o5hD2Wzn/jdBlEPnnbpWxM7gQdAIvjjvBydNfcNcySNQ2Xz74dqmisTs=&amp;_app_id=central_doc_viewer&amp;center_on_screen=true&amp;width=950&amp;height=800&amp;_dd2=%26f%3Dsld%26c%3Dtrue%26os%3D136515%26oe%3D136520" xr:uid="{25BEE14C-D874-4789-8B22-E5CA8C1536E2}"/>
    <hyperlink ref="W95" r:id="rId99" display="fdsup://factset/Doc Viewer Single?float_window=true&amp;positioning_strategy=center_on_screen&amp;_doc_docfn=U2FsdGVkX18AFFNes1VZZ+Vfmi+yPit86x0SEEC6Tvl6kaw9AiUWrweGrJgDgsk1Ki/+FM6rZwcraGdDmg4DsVlu4GF6/Dur0JiPDYNMvJE=&amp;_app_id=central_doc_viewer&amp;center_on_screen=true&amp;width=950&amp;height=800&amp;_dd2=%26f%3Dsld%26c%3Dtrue%26os%3D136743%26oe%3D136748" xr:uid="{15999231-124F-4208-B6C1-69E2910C28DF}"/>
    <hyperlink ref="R95" r:id="rId100" display="fdsup://factset/Doc Viewer Single?float_window=true&amp;positioning_strategy=center_on_screen&amp;_doc_docfn=U2FsdGVkX1+Q74vYyGke0vcCRvLAJaOwPhgmsadGw0DHLN9IQ0CbeuheVrPWRHZlZjGzzV8q6qfTUZWl/q7KsfAbwaBwvKyBOwmLhhlmWxU=&amp;_app_id=central_doc_viewer&amp;center_on_screen=true&amp;width=950&amp;height=800&amp;_dd2=%26f%3Dsld%26c%3Dtrue%26os%3D136971%26oe%3D136976" xr:uid="{BE8B0C0E-A3B4-48AD-9445-3C41EDFB8506}"/>
    <hyperlink ref="M95" r:id="rId101" display="fdsup://factset/Doc Viewer Single?float_window=true&amp;positioning_strategy=center_on_screen&amp;_doc_docfn=U2FsdGVkX1+3I0amGCAKqUURBc2QBjCJOWhWI/USdrtQi8ZB7P0UL9/7widpQ1pc3GhTskTEAha+LK5RRLmScFfL3hePCGhmmRXF4oRroy0=&amp;_app_id=central_doc_viewer&amp;center_on_screen=true&amp;width=950&amp;height=800&amp;_dd2=%26f%3Dsld%26c%3Dtrue%26os%3D137640%26oe%3D137645" xr:uid="{5A76BF73-5AE8-4785-B292-D51E8C3A9D8D}"/>
    <hyperlink ref="L95" r:id="rId102" display="fdsup://factset/Doc Viewer Single?float_window=true&amp;positioning_strategy=center_on_screen&amp;_doc_docfn=U2FsdGVkX19qhpGOEnFadnJJVjg2lPvPrJ0f5qjelPMTgLBNuDZjR8W2Z6u/hAnt049zUAubBYhzCXpT1uSj/F6n9q28zXWa9p6mFrRmEvU=&amp;_app_id=central_doc_viewer&amp;center_on_screen=true&amp;width=950&amp;height=800&amp;_dd2=%26f%3Dsld%26c%3Dtrue%26os%3D141323%26oe%3D141328" xr:uid="{0037D3B2-277C-4F8B-AAE2-AF4757C5CB67}"/>
    <hyperlink ref="K95" r:id="rId103" display="fdsup://factset/Doc Viewer Single?float_window=true&amp;positioning_strategy=center_on_screen&amp;_doc_docfn=U2FsdGVkX195B2YmK95H5nq5iFMdcKVS3SlH479ebdRChRlXcyNeiFAS5ZCCy2Zi4nd0AI2IuS5pCBS6KhAUNQJgnns9IvvDV8+/0onrK68=&amp;_app_id=central_doc_viewer&amp;center_on_screen=true&amp;width=950&amp;height=800&amp;_dd2=%26f%3Dsld%26c%3Dtrue%26os%3D140672%26oe%3D140677" xr:uid="{73160651-BEB6-4817-B598-71A65DD39AF5}"/>
    <hyperlink ref="J95" r:id="rId104" display="fdsup://factset/Doc Viewer Single?float_window=true&amp;positioning_strategy=center_on_screen&amp;_doc_docfn=U2FsdGVkX18U7jLXds82/jA/BtxqP9gNnXT/8gwoaf9PKo7gUtz38i3qr0c9vLys8E3V80YyLEksaTxQUUzb+mbjXXD9RDhq5nOuA2PhdIM=&amp;_app_id=central_doc_viewer&amp;center_on_screen=true&amp;width=950&amp;height=800&amp;_dd2=%26f%3Dsld%26c%3Dtrue%26os%3D179116%26oe%3D179121" xr:uid="{F9F1A247-43B9-4A61-9A28-91A823311E05}"/>
    <hyperlink ref="I95" r:id="rId105" display="fdsup://factset/Doc Viewer Single?float_window=true&amp;positioning_strategy=center_on_screen&amp;_doc_docfn=U2FsdGVkX1/oCoYejWuOGLPUqSEsdi3QVXKyZbv+dYuSpPjJU5Uz1wB1CYaEduUithleLj/X8zN0H3LlC/KTPYxPeOBV/g0pKSSfm+/hfdo=&amp;_app_id=central_doc_viewer&amp;center_on_screen=true&amp;width=950&amp;height=800&amp;_dd2=%26f%3Dsld%26c%3Dtrue%26os%3D126037%26oe%3D126042" xr:uid="{7F41806A-2B87-492F-BBE7-173C2C1503EA}"/>
    <hyperlink ref="H95" r:id="rId106" display="fdsup://factset/Doc Viewer Single?float_window=true&amp;positioning_strategy=center_on_screen&amp;_doc_docfn=U2FsdGVkX1/4ARZa3o53QbFzk5dq0n7xCNKcCQxMWwYA2jfmEgsDb0mKQV+Q1An1U9BITBiFLV3I0rfR2KOcx/Ac0QKfm8EyX9WaQfr/It0=&amp;_app_id=central_doc_viewer&amp;center_on_screen=true&amp;width=950&amp;height=800&amp;_dd2=%26f%3Dsld%26c%3Dtrue%26os%3D646274%26oe%3D646279" xr:uid="{7506F2B1-ECA0-4BC9-9EB3-2D588712DBEE}"/>
    <hyperlink ref="G95" r:id="rId107" display="fdsup://factset/Doc Viewer Single?float_window=true&amp;positioning_strategy=center_on_screen&amp;_doc_docfn=U2FsdGVkX1+6pBFHalxX05Qokn8Ykvw0qD/yqnok9EIEou6Q+ofw8o1RJ8GyN8P2h++fsgnT/Dz5fnXOY+MXswsVkoW8nMuMh1DSCC2pD/U=&amp;_app_id=central_doc_viewer&amp;center_on_screen=true&amp;width=950&amp;height=800&amp;_dd2=%26f%3Dsld%26c%3Dtrue%26os%3D58218%26oe%3D58225" xr:uid="{929EC926-1439-43B3-BC65-2102839A45BD}"/>
    <hyperlink ref="F95" r:id="rId108" display="fdsup://factset/Doc Viewer Single?float_window=true&amp;positioning_strategy=center_on_screen&amp;_doc_docfn=U2FsdGVkX19JQDGk0ro1Px6XnvsdCN0iqadm4OIJggJ+BvIJpElJZ11WLKo2iXutOgrTSA6BYU3ayHwYOQrmKMRKTi8iHD804UyJ+Q9ZQ58=&amp;_app_id=central_doc_viewer&amp;center_on_screen=true&amp;width=950&amp;height=800&amp;_dd2=%26f%3Dsld%26c%3Dtrue%26os%3D54110%26oe%3D54117" xr:uid="{E68E4D87-A30E-4D90-A909-1FCAB6BB02A5}"/>
    <hyperlink ref="E95" r:id="rId109" display="fdsup://factset/Doc Viewer Single?float_window=true&amp;positioning_strategy=center_on_screen&amp;_doc_docfn=U2FsdGVkX1/IV/KYkhdTcUMR5rCVYgo/PKz0b8tS+yNYVoE5/othw9FGl3dcwWbeZmCwlY7E/oPZsIYVnsO7NYyJAzo9TX7wb0QU54KXxSU=&amp;_app_id=central_doc_viewer&amp;center_on_screen=true&amp;width=950&amp;height=800&amp;_dd2=%26f%3Dsld%26c%3Dtrue%26os%3D50890%26oe%3D50897" xr:uid="{56E14464-8B85-42E2-B6E3-03A95C634E9E}"/>
    <hyperlink ref="D95" r:id="rId110" display="fdsup://factset/Doc Viewer Single?float_window=true&amp;positioning_strategy=center_on_screen&amp;_doc_docfn=U2FsdGVkX19IqJPIr1NS3LpytB50JBYRC5r0HEAvei4Mzpaq4E8QoQwwY2ZONPqO51k+9MtCmDoTp6z041H5DXVqbYPZRh797Ifh2RK2Ma0=&amp;_app_id=central_doc_viewer&amp;center_on_screen=true&amp;width=950&amp;height=800&amp;_dd2=%26f%3Dsld%26c%3Dtrue%26os%3D630452%26oe%3D630458" xr:uid="{CF5CCF1A-3AE8-45FA-8D55-C4BC0012AA24}"/>
    <hyperlink ref="C95" r:id="rId111" display="fdsup://factset/Doc Viewer Single?float_window=true&amp;positioning_strategy=center_on_screen&amp;_doc_docfn=U2FsdGVkX19V78OytWzJkYxa3QFuHgQ8D5TPXntq/A9cI80AcEVRAXozxIXN0lOhc1hSCr1R0MSCFFl2KmYFg+6JqgM4w/qnBBl8b3Y1NoY=&amp;_app_id=central_doc_viewer&amp;center_on_screen=true&amp;width=950&amp;height=800&amp;_dd2=%26f%3Dsld%26c%3Dtrue%26os%3D433063%26oe%3D433069" xr:uid="{80AC7ED0-3A2F-4D56-A9B8-79C98543D2D9}"/>
    <hyperlink ref="B95" r:id="rId112" display="fdsup://factset/Doc Viewer Single?float_window=true&amp;positioning_strategy=center_on_screen&amp;_doc_docfn=U2FsdGVkX1/r5GJsRmx9x5vatqlFWOHNe/PiQZcuqXZHiKNtWqoZpEcnIiG3AtwBqrYI81ytvYdev6j8VybvYlkiICu5E59cJdw7QHcq3NI=&amp;_app_id=central_doc_viewer&amp;center_on_screen=true&amp;width=950&amp;height=800&amp;_dd2=%26f%3Dsld%26c%3Dtrue%26os%3D464654%26oe%3D464660" xr:uid="{A3CA1F82-8FCF-43C6-B1F2-F7B415A70294}"/>
    <hyperlink ref="B65" r:id="rId113" display="fdsup://factset/Doc Viewer Single?float_window=true&amp;positioning_strategy=center_on_screen&amp;_doc_docfn=U2FsdGVkX1+xF34cXwWM/5WGs2pbMpodmEK4XrbY1A1dks4Pu/SslQUh9VIlI4/Hb9zwiwffEHXFnJSXnpxI1U2hAXHZ0M97AxikKRLARxQ=&amp;_app_id=central_doc_viewer&amp;center_on_screen=true&amp;width=950&amp;height=800&amp;_dd2=%26f%3Dsld%26c%3Dtrue%26os%3D446606%26oe%3D446609" xr:uid="{00000000-0004-0000-0000-000078000000}"/>
    <hyperlink ref="C65" r:id="rId114" display="fdsup://factset/Doc Viewer Single?float_window=true&amp;positioning_strategy=center_on_screen&amp;_doc_docfn=U2FsdGVkX1+ra3KMkfSwj/BY1Hjb+tQvBcV+lxZtpzsLsUgS3MsdA4IubXQWWVOG2z5CKeOeugs76lf9npMNxexJhNandRSm4ro754yL++g=&amp;_app_id=central_doc_viewer&amp;center_on_screen=true&amp;width=950&amp;height=800&amp;_dd2=%26f%3Dsld%26c%3Dtrue%26os%3D419317%26oe%3D419322" xr:uid="{00000000-0004-0000-0000-000077000000}"/>
    <hyperlink ref="D65" r:id="rId115" display="fdsup://factset/Doc Viewer Single?float_window=true&amp;positioning_strategy=center_on_screen&amp;_doc_docfn=U2FsdGVkX18EEVy93VmJuj4bC1OH8X95PBVbPXXjXKu0UZi/HNvTHfriVoTDx05kj+pI/65zy7f7SeamvRzlwzd3rQHDIuJqYLfbCE06Lac=&amp;_app_id=central_doc_viewer&amp;center_on_screen=true&amp;width=950&amp;height=800&amp;_dd2=%26f%3Dsld%26c%3Dtrue%26os%3D606111%26oe%3D606118" xr:uid="{00000000-0004-0000-0000-000076000000}"/>
    <hyperlink ref="E64" r:id="rId116" display="fdsup://factset/Doc Viewer Single?float_window=true&amp;positioning_strategy=center_on_screen&amp;_doc_docfn=U2FsdGVkX19dRICx/56o9NqeJVazUgSkP1AxvXuZxfaO0LAzG/8CmJ0oZjSaJZ5P3E650n0596JiTfCd7XCxUoNGkGrmYrEV7Pd2VcZJfMY=&amp;_app_id=central_doc_viewer&amp;center_on_screen=true&amp;width=950&amp;height=800&amp;_dd2=%26f%3Dsld%26c%3Dtrue%26os%3D44343%26oe%3D44348" xr:uid="{00000000-0004-0000-0000-000075000000}"/>
    <hyperlink ref="F64" r:id="rId117" display="fdsup://factset/Doc Viewer Single?float_window=true&amp;positioning_strategy=center_on_screen&amp;_doc_docfn=U2FsdGVkX1+nJJBPqsb4DjcN0Xm2ZYL3t4d+m3IzrVcOJQBap2mrGcolx47jCcYcav9wRYDPAnLw/aQZY2LVQCGS0PirE4sR3ylVVypCpQM=&amp;_app_id=central_doc_viewer&amp;center_on_screen=true&amp;width=950&amp;height=800&amp;_dd2=%26f%3Dsld%26c%3Dtrue%26os%3D47553%26oe%3D47556" xr:uid="{00000000-0004-0000-0000-000074000000}"/>
    <hyperlink ref="G64" r:id="rId118" display="fdsup://factset/Doc Viewer Single?float_window=true&amp;positioning_strategy=center_on_screen&amp;_doc_docfn=U2FsdGVkX1/pNtgV+mklVJIC4g1Ns8pP8QNwSG2K3/yqSUt6nPVZyb/JKPeHxk6/MfdVh7l6CgsyLbwqbN1PeADLpW0JDF7eIGaEy+OK7YQ=&amp;_app_id=central_doc_viewer&amp;center_on_screen=true&amp;width=950&amp;height=800&amp;_dd2=%26f%3Dsld%26c%3Dtrue%26os%3D51665%26oe%3D51671" xr:uid="{00000000-0004-0000-0000-000073000000}"/>
    <hyperlink ref="H64" r:id="rId119" display="fdsup://factset/Doc Viewer Single?float_window=true&amp;positioning_strategy=center_on_screen&amp;_doc_docfn=U2FsdGVkX18gQ7PJCEiBln59pPxUbeWr4NdR46rZ7o37T3qCzvnRElnYLVjaOhgWObN03LBwPFU6ow+VRcgi3P84UHdiZLqw1U0dqJDSWR0=&amp;_app_id=central_doc_viewer&amp;center_on_screen=true&amp;width=950&amp;height=800&amp;_dd2=%26f%3Dsld%26c%3Dtrue%26os%3D622363%26oe%3D622367" xr:uid="{00000000-0004-0000-0000-000072000000}"/>
    <hyperlink ref="I64" r:id="rId120" display="fdsup://factset/Doc Viewer Single?float_window=true&amp;positioning_strategy=center_on_screen&amp;_doc_docfn=U2FsdGVkX1+GnxF5IjRV8P1uAypz2LuS7uXcJYx/IPFg2QV71asxZOrlK4z+KUNsgzqAv98nbKh907kxYLW+WVggaM/jFFR8MywElE6Sm84=&amp;_app_id=central_doc_viewer&amp;center_on_screen=true&amp;width=950&amp;height=800&amp;_dd2=%26f%3Dsld%26c%3Dtrue%26os%3D119288%26oe%3D119291" xr:uid="{00000000-0004-0000-0000-000071000000}"/>
    <hyperlink ref="J64" r:id="rId121" display="fdsup://factset/Doc Viewer Single?float_window=true&amp;positioning_strategy=center_on_screen&amp;_doc_docfn=U2FsdGVkX1//3qRfvMrSgOza69aYg2HwyqyXRWS8W35RM/3UBrMX2QbfHtz4AmV/k9EJfmZgCyzDYoNySPuSzRC3xp/Uoyyw9j6UVWyzecA=&amp;_app_id=central_doc_viewer&amp;center_on_screen=true&amp;width=950&amp;height=800&amp;_dd2=%26f%3Dsld%26c%3Dtrue%26os%3D172365%26oe%3D172368" xr:uid="{00000000-0004-0000-0000-000070000000}"/>
  </hyperlinks>
  <pageMargins left="0.75" right="0.75" top="1" bottom="1" header="0.5" footer="0.5"/>
  <ignoredErrors>
    <ignoredError sqref="S33 T32 T45 Y65 T65 N74 AA20 AG24:AG25 AG37:AG38 AG6 AG20 AG57 AG70 AB103 W103 R103 AE158 AG227 AG233 AG236 AG257 AG102 AG153:AG154 AG157 AB78 W78 AG80 AG88 AG12" formula="1"/>
    <ignoredError sqref="V10 V23 V43:V47 AA43:AA45 AA30:AA32 AA34 AA17:AA19 AA21 AA10 AA23 AA36 V36 Q25 Q12 Q8 V8 V12 V25 AA8 AA12 AA25 AA38 V38 AG69 AG77 AG246 AG252 AG258:AG259 AG249 AG262" formulaRange="1"/>
    <ignoredError sqref="AA46 AA33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1CFC-B5E4-4DA5-8A43-ADEFA8FCC314}">
  <dimension ref="A1"/>
  <sheetViews>
    <sheetView workbookViewId="0">
      <selection activeCell="AD23" sqref="AD23"/>
    </sheetView>
  </sheetViews>
  <sheetFormatPr defaultRowHeight="12.5"/>
  <sheetData/>
  <phoneticPr fontId="3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FDSCHART.FDSChartCtrl.1"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23</xdr:col>
                <xdr:colOff>463550</xdr:colOff>
                <xdr:row>31</xdr:row>
                <xdr:rowOff>6350</xdr:rowOff>
              </to>
            </anchor>
          </objectPr>
        </oleObject>
      </mc:Choice>
      <mc:Fallback>
        <oleObject progId="FDSCHART.FDSChartCtrl.1"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D420-376C-498D-8B1D-E3AA88B41FCE}">
  <dimension ref="A1:AY23"/>
  <sheetViews>
    <sheetView zoomScale="115" zoomScaleNormal="115" workbookViewId="0">
      <selection activeCell="C55" sqref="C55"/>
    </sheetView>
  </sheetViews>
  <sheetFormatPr defaultRowHeight="12.5"/>
  <cols>
    <col min="1" max="1" width="32.36328125" bestFit="1" customWidth="1"/>
    <col min="3" max="3" width="15.6328125" customWidth="1"/>
    <col min="5" max="5" width="12.26953125" bestFit="1" customWidth="1"/>
    <col min="6" max="6" width="14" bestFit="1" customWidth="1"/>
    <col min="7" max="7" width="13.6328125" bestFit="1" customWidth="1"/>
    <col min="8" max="8" width="12.6328125" bestFit="1" customWidth="1"/>
  </cols>
  <sheetData>
    <row r="1" spans="1:51">
      <c r="A1" t="s">
        <v>233</v>
      </c>
      <c r="B1" t="s">
        <v>231</v>
      </c>
      <c r="C1" t="s">
        <v>232</v>
      </c>
      <c r="D1" t="s">
        <v>228</v>
      </c>
      <c r="E1" t="s">
        <v>229</v>
      </c>
      <c r="F1" t="s">
        <v>294</v>
      </c>
      <c r="G1" t="s">
        <v>230</v>
      </c>
      <c r="H1" t="s">
        <v>234</v>
      </c>
      <c r="I1" t="s">
        <v>246</v>
      </c>
    </row>
    <row r="2" spans="1:51" ht="13">
      <c r="A2" t="s">
        <v>225</v>
      </c>
      <c r="B2" t="s">
        <v>226</v>
      </c>
      <c r="C2" t="s">
        <v>227</v>
      </c>
      <c r="D2">
        <v>175</v>
      </c>
      <c r="E2">
        <v>75</v>
      </c>
      <c r="F2" s="148">
        <f>E2/D2</f>
        <v>0.42857142857142855</v>
      </c>
      <c r="G2">
        <v>1.65</v>
      </c>
      <c r="H2" t="s">
        <v>235</v>
      </c>
      <c r="I2" s="129">
        <f>G2*1000/E2</f>
        <v>22</v>
      </c>
      <c r="L2" s="132" t="s">
        <v>293</v>
      </c>
      <c r="M2" s="132" t="s">
        <v>292</v>
      </c>
      <c r="N2" s="132" t="s">
        <v>139</v>
      </c>
      <c r="O2" s="132" t="s">
        <v>291</v>
      </c>
      <c r="P2" s="132" t="s">
        <v>290</v>
      </c>
      <c r="Q2" s="132" t="s">
        <v>289</v>
      </c>
      <c r="R2" s="132" t="s">
        <v>140</v>
      </c>
      <c r="S2" s="132" t="s">
        <v>288</v>
      </c>
      <c r="T2" s="132" t="s">
        <v>287</v>
      </c>
      <c r="U2" s="132" t="s">
        <v>286</v>
      </c>
      <c r="V2" s="132" t="s">
        <v>141</v>
      </c>
      <c r="W2" s="132" t="s">
        <v>285</v>
      </c>
      <c r="X2" s="132" t="s">
        <v>284</v>
      </c>
      <c r="Y2" s="132" t="s">
        <v>283</v>
      </c>
      <c r="Z2" s="132" t="s">
        <v>142</v>
      </c>
      <c r="AA2" s="132" t="s">
        <v>282</v>
      </c>
      <c r="AB2" s="132" t="s">
        <v>281</v>
      </c>
      <c r="AC2" s="132" t="s">
        <v>280</v>
      </c>
      <c r="AD2" s="132" t="s">
        <v>143</v>
      </c>
      <c r="AE2" s="132" t="s">
        <v>279</v>
      </c>
      <c r="AF2" s="132" t="s">
        <v>278</v>
      </c>
      <c r="AG2" s="132" t="s">
        <v>277</v>
      </c>
      <c r="AH2" s="132" t="s">
        <v>144</v>
      </c>
      <c r="AI2" s="132" t="s">
        <v>276</v>
      </c>
      <c r="AJ2" s="132" t="s">
        <v>275</v>
      </c>
      <c r="AK2" s="132" t="s">
        <v>274</v>
      </c>
      <c r="AL2" s="132" t="s">
        <v>145</v>
      </c>
      <c r="AM2" s="132" t="s">
        <v>146</v>
      </c>
      <c r="AN2" s="132" t="s">
        <v>147</v>
      </c>
      <c r="AO2" s="132" t="s">
        <v>148</v>
      </c>
      <c r="AP2" s="132" t="s">
        <v>149</v>
      </c>
      <c r="AQ2" s="132" t="s">
        <v>150</v>
      </c>
      <c r="AR2" s="132" t="s">
        <v>151</v>
      </c>
      <c r="AS2" s="132" t="s">
        <v>152</v>
      </c>
      <c r="AT2" s="132" t="s">
        <v>153</v>
      </c>
      <c r="AU2" s="132" t="s">
        <v>154</v>
      </c>
      <c r="AV2" s="132" t="s">
        <v>155</v>
      </c>
      <c r="AW2" s="132" t="s">
        <v>156</v>
      </c>
      <c r="AX2" s="132" t="s">
        <v>157</v>
      </c>
      <c r="AY2" s="132" t="s">
        <v>158</v>
      </c>
    </row>
    <row r="3" spans="1:51">
      <c r="A3" t="s">
        <v>243</v>
      </c>
      <c r="B3" t="s">
        <v>226</v>
      </c>
      <c r="C3" t="s">
        <v>237</v>
      </c>
      <c r="D3">
        <v>325</v>
      </c>
      <c r="E3">
        <v>105</v>
      </c>
      <c r="F3" s="148">
        <f t="shared" ref="F3:F12" si="0">E3/D3</f>
        <v>0.32307692307692309</v>
      </c>
      <c r="G3">
        <v>1.5</v>
      </c>
      <c r="H3" t="s">
        <v>236</v>
      </c>
      <c r="I3" s="129">
        <f t="shared" ref="I3:I7" si="1">G3*1000/E3</f>
        <v>14.285714285714286</v>
      </c>
      <c r="K3" s="130" t="s">
        <v>273</v>
      </c>
      <c r="L3" s="131">
        <v>1.5061880000000001</v>
      </c>
      <c r="M3" s="131">
        <v>1.7028399999999999</v>
      </c>
      <c r="N3" s="131">
        <v>2.0167519999999999</v>
      </c>
      <c r="O3" s="131">
        <v>2.0820829999999999</v>
      </c>
      <c r="P3" s="131">
        <v>1.96983</v>
      </c>
      <c r="Q3" s="131">
        <v>1.7270509999999999</v>
      </c>
      <c r="R3" s="131">
        <v>4.2172609999999997</v>
      </c>
      <c r="S3" s="131">
        <v>3.8349160000000002</v>
      </c>
      <c r="T3" s="131">
        <v>3.555415</v>
      </c>
      <c r="U3" s="131">
        <v>3.2113700000000001</v>
      </c>
      <c r="V3" s="131">
        <v>2.8859210000000002</v>
      </c>
      <c r="W3" s="131">
        <v>2.6626560000000001</v>
      </c>
      <c r="X3" s="131">
        <v>3.128387</v>
      </c>
      <c r="Y3" s="131">
        <v>2.7932290000000002</v>
      </c>
      <c r="Z3" s="131">
        <v>2.596902</v>
      </c>
      <c r="AA3" s="131">
        <v>2.2637550000000002</v>
      </c>
      <c r="AB3" s="131">
        <v>2.394145</v>
      </c>
      <c r="AC3" s="131">
        <v>3.1628530000000001</v>
      </c>
      <c r="AD3" s="131">
        <v>2.3874919999999999</v>
      </c>
      <c r="AE3" s="131">
        <v>2.210118</v>
      </c>
      <c r="AF3" s="131">
        <v>2.0858219999999998</v>
      </c>
      <c r="AG3" s="131">
        <v>5.0050039999999996</v>
      </c>
      <c r="AH3" s="131">
        <v>4.9499789999999999</v>
      </c>
      <c r="AI3" s="131">
        <v>4.5080439999999999</v>
      </c>
      <c r="AJ3" s="131">
        <v>4.2708839999999997</v>
      </c>
      <c r="AK3" s="131">
        <v>3.979346</v>
      </c>
      <c r="AL3" s="131">
        <v>3.7691309999999998</v>
      </c>
      <c r="AM3" s="131">
        <v>2.1235840000000001</v>
      </c>
      <c r="AN3" s="131">
        <v>2.2513519999999998</v>
      </c>
      <c r="AO3" s="131">
        <v>2.2881149999999999</v>
      </c>
      <c r="AP3" s="131">
        <v>2.7035659999999999</v>
      </c>
      <c r="AQ3" s="131">
        <v>2.4427660000000002</v>
      </c>
      <c r="AR3" s="131">
        <v>2.2141700000000002</v>
      </c>
      <c r="AS3" s="131">
        <v>2.6987730000000001</v>
      </c>
      <c r="AT3" s="131">
        <v>2.445929</v>
      </c>
      <c r="AU3" s="131">
        <v>2.9035199999999999</v>
      </c>
      <c r="AV3" s="131">
        <v>2.6889110000000001</v>
      </c>
      <c r="AW3" s="131">
        <v>2.966663</v>
      </c>
      <c r="AX3" s="131">
        <v>2.6463070000000002</v>
      </c>
      <c r="AY3" s="131">
        <v>2.465662</v>
      </c>
    </row>
    <row r="4" spans="1:51">
      <c r="A4" t="s">
        <v>240</v>
      </c>
      <c r="B4" t="s">
        <v>226</v>
      </c>
      <c r="C4" t="s">
        <v>238</v>
      </c>
      <c r="D4">
        <v>260</v>
      </c>
      <c r="E4">
        <v>95</v>
      </c>
      <c r="F4" s="148">
        <f t="shared" si="0"/>
        <v>0.36538461538461536</v>
      </c>
      <c r="G4">
        <v>1.75</v>
      </c>
      <c r="H4" t="s">
        <v>239</v>
      </c>
      <c r="I4" s="129">
        <f t="shared" si="1"/>
        <v>18.421052631578949</v>
      </c>
      <c r="L4" s="133">
        <f>L3</f>
        <v>1.5061880000000001</v>
      </c>
      <c r="M4" s="133">
        <f t="shared" ref="M4:N4" si="2">M3</f>
        <v>1.7028399999999999</v>
      </c>
      <c r="N4" s="133">
        <f t="shared" si="2"/>
        <v>2.0167519999999999</v>
      </c>
      <c r="Q4" s="133">
        <f>Q3</f>
        <v>1.7270509999999999</v>
      </c>
      <c r="W4" s="133">
        <f>W3</f>
        <v>2.6626560000000001</v>
      </c>
      <c r="AA4" s="133">
        <f>AA3</f>
        <v>2.2637550000000002</v>
      </c>
      <c r="AB4" s="133">
        <f>AB3</f>
        <v>2.394145</v>
      </c>
      <c r="AF4" s="133">
        <f>AF3</f>
        <v>2.0858219999999998</v>
      </c>
      <c r="AO4" s="133">
        <f>AO3</f>
        <v>2.2881149999999999</v>
      </c>
      <c r="AR4" s="133">
        <f>AR3</f>
        <v>2.2141700000000002</v>
      </c>
      <c r="AT4" s="133">
        <f>AT3</f>
        <v>2.445929</v>
      </c>
      <c r="AV4" s="133">
        <f>AV3</f>
        <v>2.6889110000000001</v>
      </c>
      <c r="AX4" s="133"/>
      <c r="AY4" s="133">
        <f>AY3</f>
        <v>2.465662</v>
      </c>
    </row>
    <row r="5" spans="1:51">
      <c r="A5" t="s">
        <v>241</v>
      </c>
      <c r="B5" t="s">
        <v>226</v>
      </c>
      <c r="C5" t="s">
        <v>242</v>
      </c>
      <c r="D5">
        <v>185</v>
      </c>
      <c r="E5">
        <v>90</v>
      </c>
      <c r="F5" s="148">
        <f t="shared" si="0"/>
        <v>0.48648648648648651</v>
      </c>
      <c r="G5">
        <v>1.25</v>
      </c>
      <c r="H5" t="s">
        <v>236</v>
      </c>
      <c r="I5" s="129">
        <f t="shared" si="1"/>
        <v>13.888888888888889</v>
      </c>
    </row>
    <row r="6" spans="1:51">
      <c r="A6" t="s">
        <v>244</v>
      </c>
      <c r="B6" t="s">
        <v>226</v>
      </c>
      <c r="C6" t="s">
        <v>245</v>
      </c>
      <c r="D6">
        <v>370</v>
      </c>
      <c r="E6">
        <v>175</v>
      </c>
      <c r="F6" s="148">
        <f t="shared" si="0"/>
        <v>0.47297297297297297</v>
      </c>
      <c r="G6">
        <v>3.375</v>
      </c>
      <c r="H6" t="s">
        <v>236</v>
      </c>
      <c r="I6" s="129">
        <f t="shared" si="1"/>
        <v>19.285714285714285</v>
      </c>
    </row>
    <row r="7" spans="1:51">
      <c r="A7" t="s">
        <v>249</v>
      </c>
      <c r="B7" t="s">
        <v>226</v>
      </c>
      <c r="C7" t="s">
        <v>247</v>
      </c>
      <c r="D7">
        <v>590</v>
      </c>
      <c r="E7">
        <v>290</v>
      </c>
      <c r="F7" s="148">
        <f t="shared" si="0"/>
        <v>0.49152542372881358</v>
      </c>
      <c r="G7">
        <v>5.35</v>
      </c>
      <c r="H7" t="s">
        <v>248</v>
      </c>
      <c r="I7" s="129">
        <f t="shared" si="1"/>
        <v>18.448275862068964</v>
      </c>
    </row>
    <row r="8" spans="1:51">
      <c r="A8" t="s">
        <v>250</v>
      </c>
      <c r="B8" t="s">
        <v>251</v>
      </c>
      <c r="C8" t="s">
        <v>254</v>
      </c>
      <c r="D8">
        <v>200</v>
      </c>
      <c r="E8">
        <f>D8*0.4</f>
        <v>80</v>
      </c>
      <c r="F8" s="148">
        <f t="shared" si="0"/>
        <v>0.4</v>
      </c>
      <c r="G8">
        <v>1.625</v>
      </c>
      <c r="H8" t="s">
        <v>236</v>
      </c>
      <c r="I8" s="129">
        <f>G8*1000/E8</f>
        <v>20.3125</v>
      </c>
    </row>
    <row r="9" spans="1:51">
      <c r="A9" t="s">
        <v>252</v>
      </c>
      <c r="B9" t="s">
        <v>251</v>
      </c>
      <c r="C9" t="s">
        <v>253</v>
      </c>
      <c r="D9">
        <v>75</v>
      </c>
      <c r="E9">
        <f>D9*0.4</f>
        <v>30</v>
      </c>
      <c r="F9" s="148">
        <f t="shared" si="0"/>
        <v>0.4</v>
      </c>
      <c r="G9">
        <v>0.41</v>
      </c>
      <c r="H9" t="s">
        <v>236</v>
      </c>
      <c r="I9" s="129">
        <f>IF(G9="","",G9*1000/E9)</f>
        <v>13.666666666666666</v>
      </c>
    </row>
    <row r="10" spans="1:51">
      <c r="A10" t="s">
        <v>255</v>
      </c>
      <c r="B10" t="s">
        <v>226</v>
      </c>
      <c r="C10" t="s">
        <v>256</v>
      </c>
      <c r="D10">
        <v>150</v>
      </c>
      <c r="E10">
        <f>D10*0.47</f>
        <v>70.5</v>
      </c>
      <c r="F10" s="148">
        <f t="shared" si="0"/>
        <v>0.47</v>
      </c>
      <c r="G10">
        <v>1.1000000000000001</v>
      </c>
      <c r="H10" t="s">
        <v>257</v>
      </c>
      <c r="I10" s="129">
        <f t="shared" ref="I10:I17" si="3">IF(G10="","",G10*1000/E10)</f>
        <v>15.602836879432624</v>
      </c>
    </row>
    <row r="11" spans="1:51">
      <c r="A11" t="s">
        <v>258</v>
      </c>
      <c r="B11" t="s">
        <v>226</v>
      </c>
      <c r="C11" t="s">
        <v>259</v>
      </c>
      <c r="D11">
        <v>535</v>
      </c>
      <c r="E11">
        <v>200</v>
      </c>
      <c r="F11" s="148">
        <f t="shared" si="0"/>
        <v>0.37383177570093457</v>
      </c>
      <c r="G11">
        <v>2.8</v>
      </c>
      <c r="H11" t="s">
        <v>236</v>
      </c>
      <c r="I11" s="129">
        <f t="shared" si="3"/>
        <v>14</v>
      </c>
    </row>
    <row r="12" spans="1:51">
      <c r="A12" t="s">
        <v>260</v>
      </c>
      <c r="B12" t="s">
        <v>251</v>
      </c>
      <c r="C12" t="s">
        <v>261</v>
      </c>
      <c r="D12">
        <v>150</v>
      </c>
      <c r="E12">
        <v>50</v>
      </c>
      <c r="F12" s="148">
        <f t="shared" si="0"/>
        <v>0.33333333333333331</v>
      </c>
      <c r="G12">
        <v>0.63200000000000001</v>
      </c>
      <c r="I12" s="129">
        <f t="shared" si="3"/>
        <v>12.64</v>
      </c>
    </row>
    <row r="13" spans="1:51">
      <c r="A13" t="s">
        <v>262</v>
      </c>
      <c r="B13" t="s">
        <v>226</v>
      </c>
      <c r="C13" t="s">
        <v>263</v>
      </c>
      <c r="G13">
        <v>0.26</v>
      </c>
      <c r="I13" s="129" t="e">
        <f t="shared" si="3"/>
        <v>#DIV/0!</v>
      </c>
      <c r="M13" s="223">
        <v>2026</v>
      </c>
      <c r="N13" s="223">
        <v>3</v>
      </c>
      <c r="O13" s="224">
        <f ca="1">N13*1000/'ROP-US'!AH6</f>
        <v>0.33440116158516675</v>
      </c>
      <c r="P13" s="148">
        <f ca="1">AVERAGE(O14:O23)</f>
        <v>0.42088725610890976</v>
      </c>
    </row>
    <row r="14" spans="1:51">
      <c r="A14" t="s">
        <v>264</v>
      </c>
      <c r="B14" t="s">
        <v>226</v>
      </c>
      <c r="C14" t="s">
        <v>265</v>
      </c>
      <c r="D14">
        <v>125</v>
      </c>
      <c r="E14">
        <f>D14*0.45</f>
        <v>56.25</v>
      </c>
      <c r="G14">
        <v>0.69499999999999995</v>
      </c>
      <c r="I14" s="129">
        <f t="shared" si="3"/>
        <v>12.355555555555556</v>
      </c>
      <c r="M14">
        <v>2025</v>
      </c>
      <c r="N14">
        <f>G2*(9/12)+G3*(7/12)</f>
        <v>2.1124999999999998</v>
      </c>
      <c r="O14" s="148">
        <f ca="1">N14*1000/'ROP-US'!AG6</f>
        <v>0.26831830672490015</v>
      </c>
    </row>
    <row r="15" spans="1:51">
      <c r="A15" t="s">
        <v>269</v>
      </c>
      <c r="B15" t="s">
        <v>266</v>
      </c>
      <c r="C15" t="s">
        <v>267</v>
      </c>
      <c r="D15">
        <v>60</v>
      </c>
      <c r="G15">
        <v>0.27700000000000002</v>
      </c>
      <c r="H15" t="s">
        <v>268</v>
      </c>
      <c r="I15" s="129" t="e">
        <f t="shared" si="3"/>
        <v>#DIV/0!</v>
      </c>
      <c r="M15">
        <v>2024</v>
      </c>
      <c r="N15">
        <f>G3*(5/12)+G4</f>
        <v>2.375</v>
      </c>
      <c r="O15" s="148">
        <f>N15*1000/'ROP-US'!AB6</f>
        <v>0.33739629503352653</v>
      </c>
    </row>
    <row r="16" spans="1:51">
      <c r="A16" t="s">
        <v>271</v>
      </c>
      <c r="B16" t="s">
        <v>270</v>
      </c>
      <c r="C16" t="s">
        <v>272</v>
      </c>
      <c r="D16">
        <v>100</v>
      </c>
      <c r="E16">
        <f>D16*0.45</f>
        <v>45</v>
      </c>
      <c r="G16">
        <v>0.59</v>
      </c>
      <c r="I16" s="129">
        <f t="shared" si="3"/>
        <v>13.111111111111111</v>
      </c>
      <c r="M16">
        <v>2023</v>
      </c>
      <c r="N16">
        <f>G5*(7/12)+G6*(9/12)</f>
        <v>3.260416666666667</v>
      </c>
      <c r="O16" s="148">
        <f>'Alt Data'!N16*1000/'ROP-US'!W6</f>
        <v>0.52776338934032618</v>
      </c>
    </row>
    <row r="17" spans="4:15">
      <c r="I17" s="129" t="str">
        <f t="shared" si="3"/>
        <v/>
      </c>
      <c r="M17">
        <v>2022</v>
      </c>
      <c r="N17">
        <f>G6*(3/12)</f>
        <v>0.84375</v>
      </c>
      <c r="O17" s="148">
        <f>N17*1000/'ROP-US'!R6</f>
        <v>0.15707025578018541</v>
      </c>
    </row>
    <row r="18" spans="4:15">
      <c r="M18">
        <v>2021</v>
      </c>
      <c r="N18">
        <f>G7*(8/12)</f>
        <v>3.5666666666666664</v>
      </c>
      <c r="O18" s="148">
        <f>N18*1000/'ROP-US'!M6</f>
        <v>0.73785979284758707</v>
      </c>
    </row>
    <row r="19" spans="4:15">
      <c r="D19" s="150">
        <f>E19/F19</f>
        <v>197.36842105263159</v>
      </c>
      <c r="E19" s="150">
        <f>G19/I19*1000</f>
        <v>75</v>
      </c>
      <c r="F19" s="149">
        <v>0.38</v>
      </c>
      <c r="G19">
        <v>1.2</v>
      </c>
      <c r="H19" t="s">
        <v>295</v>
      </c>
      <c r="I19">
        <v>16</v>
      </c>
      <c r="M19">
        <v>2020</v>
      </c>
      <c r="N19">
        <f>G7*(4/12)+G8*(7/12)+G9*(3/12)</f>
        <v>2.8337500000000002</v>
      </c>
      <c r="O19" s="148">
        <f>N19*1000/'ROP-US'!L6</f>
        <v>0.70449234287987272</v>
      </c>
    </row>
    <row r="20" spans="4:15">
      <c r="M20">
        <v>2019</v>
      </c>
      <c r="N20">
        <f>G8*(5/12)+G9*(9/12)+(5/12)*G10</f>
        <v>1.4429166666666666</v>
      </c>
      <c r="O20" s="148">
        <f>N20*1000/'ROP-US'!K6</f>
        <v>0.30520478597767764</v>
      </c>
    </row>
    <row r="21" spans="4:15">
      <c r="D21" s="151">
        <f>D19+70.5</f>
        <v>267.86842105263156</v>
      </c>
      <c r="M21">
        <v>2018</v>
      </c>
      <c r="N21">
        <f>G10*(7/12)</f>
        <v>0.64166666666666672</v>
      </c>
      <c r="O21" s="148">
        <f>N21*1000/'ROP-US'!J6</f>
        <v>0.12341642303944199</v>
      </c>
    </row>
    <row r="22" spans="4:15">
      <c r="M22">
        <v>2017</v>
      </c>
      <c r="N22">
        <f>G11*(11/12)+G12*(9/12)</f>
        <v>3.0406666666666666</v>
      </c>
      <c r="O22" s="148">
        <f>N22*1000/'ROP-US'!I6</f>
        <v>0.65187408439632688</v>
      </c>
    </row>
    <row r="23" spans="4:15">
      <c r="D23" s="151"/>
      <c r="M23">
        <v>2016</v>
      </c>
      <c r="N23">
        <f>G13+G12*(3/12)+G11*(1/12)+G14*(9/12)+G15*(8/12)+G16*(3/12)</f>
        <v>1.50475</v>
      </c>
      <c r="O23" s="148">
        <f>N23*1000/'ROP-US'!H6</f>
        <v>0.39547688506925277</v>
      </c>
    </row>
  </sheetData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31A3F-4B9D-4298-9673-9E2E09F0C7AD}">
  <dimension ref="B2:P3916"/>
  <sheetViews>
    <sheetView topLeftCell="A2" zoomScale="85" zoomScaleNormal="85" workbookViewId="0">
      <selection activeCell="P46" sqref="P46"/>
    </sheetView>
  </sheetViews>
  <sheetFormatPr defaultRowHeight="12.5"/>
  <cols>
    <col min="1" max="1" width="2.90625" customWidth="1"/>
    <col min="2" max="2" width="10.453125" bestFit="1" customWidth="1"/>
    <col min="5" max="5" width="10.36328125" bestFit="1" customWidth="1"/>
  </cols>
  <sheetData>
    <row r="2" spans="2:10">
      <c r="B2" s="217">
        <v>45820</v>
      </c>
      <c r="C2" s="218">
        <v>20.71</v>
      </c>
      <c r="D2">
        <f>MAX(C2:C$7096)</f>
        <v>20.71</v>
      </c>
      <c r="E2" s="219">
        <f t="shared" ref="E2:E65" si="0">(C2-D2)/D2</f>
        <v>0</v>
      </c>
      <c r="F2" s="219">
        <f>MIN(E2:E3916)</f>
        <v>-0.12051915945611863</v>
      </c>
      <c r="H2" s="241">
        <v>13.86</v>
      </c>
      <c r="I2">
        <f>MAX(H2:H$7096)</f>
        <v>16.82</v>
      </c>
      <c r="J2" s="219">
        <f t="shared" ref="J2:J65" si="1">(H2-I2)/I2</f>
        <v>-0.17598097502972657</v>
      </c>
    </row>
    <row r="3" spans="2:10">
      <c r="B3" s="217">
        <v>45819</v>
      </c>
      <c r="C3" s="218">
        <v>20.7</v>
      </c>
      <c r="D3">
        <f>MAX(C3:C$7096)</f>
        <v>20.7</v>
      </c>
      <c r="E3" s="219">
        <f t="shared" si="0"/>
        <v>0</v>
      </c>
      <c r="H3" s="241">
        <v>13.86</v>
      </c>
      <c r="I3">
        <f>MAX(H3:H$7096)</f>
        <v>16.82</v>
      </c>
      <c r="J3" s="219">
        <f t="shared" si="1"/>
        <v>-0.17598097502972657</v>
      </c>
    </row>
    <row r="4" spans="2:10">
      <c r="B4" s="217">
        <v>45818</v>
      </c>
      <c r="C4" s="218">
        <v>20.7</v>
      </c>
      <c r="D4">
        <f>MAX(C4:C$7096)</f>
        <v>20.7</v>
      </c>
      <c r="E4" s="219">
        <f t="shared" si="0"/>
        <v>0</v>
      </c>
      <c r="H4" s="241">
        <v>13.86</v>
      </c>
      <c r="I4">
        <f>MAX(H4:H$7096)</f>
        <v>16.82</v>
      </c>
      <c r="J4" s="219">
        <f t="shared" si="1"/>
        <v>-0.17598097502972657</v>
      </c>
    </row>
    <row r="5" spans="2:10">
      <c r="B5" s="217">
        <v>45817</v>
      </c>
      <c r="C5" s="218">
        <v>20.69</v>
      </c>
      <c r="D5">
        <f>MAX(C5:C$7096)</f>
        <v>20.69</v>
      </c>
      <c r="E5" s="219">
        <f t="shared" si="0"/>
        <v>0</v>
      </c>
      <c r="H5" s="241">
        <v>13.86</v>
      </c>
      <c r="I5">
        <f>MAX(H5:H$7096)</f>
        <v>16.82</v>
      </c>
      <c r="J5" s="219">
        <f t="shared" si="1"/>
        <v>-0.17598097502972657</v>
      </c>
    </row>
    <row r="6" spans="2:10">
      <c r="B6" s="217">
        <v>45814</v>
      </c>
      <c r="C6" s="218">
        <v>20.68</v>
      </c>
      <c r="D6">
        <f>MAX(C6:C$7096)</f>
        <v>20.68</v>
      </c>
      <c r="E6" s="219">
        <f t="shared" si="0"/>
        <v>0</v>
      </c>
      <c r="H6" s="241">
        <v>13.86</v>
      </c>
      <c r="I6">
        <f>MAX(H6:H$7096)</f>
        <v>16.82</v>
      </c>
      <c r="J6" s="219">
        <f t="shared" si="1"/>
        <v>-0.17598097502972657</v>
      </c>
    </row>
    <row r="7" spans="2:10">
      <c r="B7" s="217">
        <v>45813</v>
      </c>
      <c r="C7" s="218">
        <v>20.67</v>
      </c>
      <c r="D7">
        <f>MAX(C7:C$7096)</f>
        <v>20.67</v>
      </c>
      <c r="E7" s="219">
        <f t="shared" si="0"/>
        <v>0</v>
      </c>
      <c r="H7" s="241">
        <v>13.86</v>
      </c>
      <c r="I7">
        <f>MAX(H7:H$7096)</f>
        <v>16.82</v>
      </c>
      <c r="J7" s="219">
        <f t="shared" si="1"/>
        <v>-0.17598097502972657</v>
      </c>
    </row>
    <row r="8" spans="2:10">
      <c r="B8" s="217">
        <v>45812</v>
      </c>
      <c r="C8" s="218">
        <v>20.67</v>
      </c>
      <c r="D8">
        <f>MAX(C8:C$7096)</f>
        <v>20.67</v>
      </c>
      <c r="E8" s="219">
        <f t="shared" si="0"/>
        <v>0</v>
      </c>
      <c r="H8" s="241">
        <v>13.86</v>
      </c>
      <c r="I8">
        <f>MAX(H8:H$7096)</f>
        <v>16.82</v>
      </c>
      <c r="J8" s="219">
        <f t="shared" si="1"/>
        <v>-0.17598097502972657</v>
      </c>
    </row>
    <row r="9" spans="2:10">
      <c r="B9" s="217">
        <v>45811</v>
      </c>
      <c r="C9" s="218">
        <v>20.67</v>
      </c>
      <c r="D9">
        <f>MAX(C9:C$7096)</f>
        <v>20.67</v>
      </c>
      <c r="E9" s="219">
        <f t="shared" si="0"/>
        <v>0</v>
      </c>
      <c r="H9" s="241">
        <v>13.86</v>
      </c>
      <c r="I9">
        <f>MAX(H9:H$7096)</f>
        <v>16.82</v>
      </c>
      <c r="J9" s="219">
        <f t="shared" si="1"/>
        <v>-0.17598097502972657</v>
      </c>
    </row>
    <row r="10" spans="2:10">
      <c r="B10" s="217">
        <v>45810</v>
      </c>
      <c r="C10" s="218">
        <v>20.66</v>
      </c>
      <c r="D10">
        <f>MAX(C10:C$7096)</f>
        <v>20.66</v>
      </c>
      <c r="E10" s="219">
        <f t="shared" si="0"/>
        <v>0</v>
      </c>
      <c r="H10" s="241">
        <v>13.86</v>
      </c>
      <c r="I10">
        <f>MAX(H10:H$7096)</f>
        <v>16.82</v>
      </c>
      <c r="J10" s="219">
        <f t="shared" si="1"/>
        <v>-0.17598097502972657</v>
      </c>
    </row>
    <row r="11" spans="2:10">
      <c r="B11" s="217">
        <v>45807</v>
      </c>
      <c r="C11" s="218">
        <v>20.65</v>
      </c>
      <c r="D11">
        <f>MAX(C11:C$7096)</f>
        <v>20.65</v>
      </c>
      <c r="E11" s="219">
        <f t="shared" si="0"/>
        <v>0</v>
      </c>
      <c r="H11" s="241">
        <v>13.86</v>
      </c>
      <c r="I11">
        <f>MAX(H11:H$7096)</f>
        <v>16.82</v>
      </c>
      <c r="J11" s="219">
        <f t="shared" si="1"/>
        <v>-0.17598097502972657</v>
      </c>
    </row>
    <row r="12" spans="2:10">
      <c r="B12" s="217">
        <v>45806</v>
      </c>
      <c r="C12" s="218">
        <v>20.64</v>
      </c>
      <c r="D12">
        <f>MAX(C12:C$7096)</f>
        <v>20.64</v>
      </c>
      <c r="E12" s="219">
        <f t="shared" si="0"/>
        <v>0</v>
      </c>
      <c r="H12" s="241">
        <v>14.35</v>
      </c>
      <c r="I12">
        <f>MAX(H12:H$7096)</f>
        <v>16.82</v>
      </c>
      <c r="J12" s="219">
        <f t="shared" si="1"/>
        <v>-0.14684898929845425</v>
      </c>
    </row>
    <row r="13" spans="2:10">
      <c r="B13" s="217">
        <v>45805</v>
      </c>
      <c r="C13" s="218">
        <v>20.64</v>
      </c>
      <c r="D13">
        <f>MAX(C13:C$7096)</f>
        <v>20.64</v>
      </c>
      <c r="E13" s="219">
        <f t="shared" si="0"/>
        <v>0</v>
      </c>
      <c r="H13" s="241">
        <v>14.35</v>
      </c>
      <c r="I13">
        <f>MAX(H13:H$7096)</f>
        <v>16.82</v>
      </c>
      <c r="J13" s="219">
        <f t="shared" si="1"/>
        <v>-0.14684898929845425</v>
      </c>
    </row>
    <row r="14" spans="2:10">
      <c r="B14" s="217">
        <v>45804</v>
      </c>
      <c r="C14" s="218">
        <v>20.63</v>
      </c>
      <c r="D14">
        <f>MAX(C14:C$7096)</f>
        <v>20.63</v>
      </c>
      <c r="E14" s="219">
        <f t="shared" si="0"/>
        <v>0</v>
      </c>
      <c r="H14" s="241">
        <v>14.35</v>
      </c>
      <c r="I14">
        <f>MAX(H14:H$7096)</f>
        <v>16.82</v>
      </c>
      <c r="J14" s="219">
        <f t="shared" si="1"/>
        <v>-0.14684898929845425</v>
      </c>
    </row>
    <row r="15" spans="2:10">
      <c r="B15" s="217">
        <v>45803</v>
      </c>
      <c r="C15" s="218">
        <v>20.63</v>
      </c>
      <c r="D15">
        <f>MAX(C15:C$7096)</f>
        <v>20.63</v>
      </c>
      <c r="E15" s="219">
        <f t="shared" si="0"/>
        <v>0</v>
      </c>
      <c r="H15" s="241">
        <v>14.35</v>
      </c>
      <c r="I15">
        <f>MAX(H15:H$7096)</f>
        <v>16.82</v>
      </c>
      <c r="J15" s="219">
        <f t="shared" si="1"/>
        <v>-0.14684898929845425</v>
      </c>
    </row>
    <row r="16" spans="2:10">
      <c r="B16" s="217">
        <v>45800</v>
      </c>
      <c r="C16" s="218">
        <v>20.61</v>
      </c>
      <c r="D16">
        <f>MAX(C16:C$7096)</f>
        <v>20.61</v>
      </c>
      <c r="E16" s="219">
        <f t="shared" si="0"/>
        <v>0</v>
      </c>
      <c r="H16" s="241">
        <v>14.35</v>
      </c>
      <c r="I16">
        <f>MAX(H16:H$7096)</f>
        <v>16.82</v>
      </c>
      <c r="J16" s="219">
        <f t="shared" si="1"/>
        <v>-0.14684898929845425</v>
      </c>
    </row>
    <row r="17" spans="2:10">
      <c r="B17" s="217">
        <v>45799</v>
      </c>
      <c r="C17" s="218">
        <v>20.61</v>
      </c>
      <c r="D17">
        <f>MAX(C17:C$7096)</f>
        <v>20.61</v>
      </c>
      <c r="E17" s="219">
        <f t="shared" si="0"/>
        <v>0</v>
      </c>
      <c r="H17" s="241">
        <v>14.35</v>
      </c>
      <c r="I17">
        <f>MAX(H17:H$7096)</f>
        <v>16.82</v>
      </c>
      <c r="J17" s="219">
        <f t="shared" si="1"/>
        <v>-0.14684898929845425</v>
      </c>
    </row>
    <row r="18" spans="2:10">
      <c r="B18" s="217">
        <v>45798</v>
      </c>
      <c r="C18" s="218">
        <v>20.61</v>
      </c>
      <c r="D18">
        <f>MAX(C18:C$7096)</f>
        <v>20.61</v>
      </c>
      <c r="E18" s="219">
        <f t="shared" si="0"/>
        <v>0</v>
      </c>
      <c r="H18" s="241">
        <v>14.35</v>
      </c>
      <c r="I18">
        <f>MAX(H18:H$7096)</f>
        <v>16.82</v>
      </c>
      <c r="J18" s="219">
        <f t="shared" si="1"/>
        <v>-0.14684898929845425</v>
      </c>
    </row>
    <row r="19" spans="2:10">
      <c r="B19" s="217">
        <v>45797</v>
      </c>
      <c r="C19" s="218">
        <v>20.6</v>
      </c>
      <c r="D19">
        <f>MAX(C19:C$7096)</f>
        <v>20.6</v>
      </c>
      <c r="E19" s="219">
        <f t="shared" si="0"/>
        <v>0</v>
      </c>
      <c r="H19" s="241">
        <v>14.35</v>
      </c>
      <c r="I19">
        <f>MAX(H19:H$7096)</f>
        <v>16.82</v>
      </c>
      <c r="J19" s="219">
        <f t="shared" si="1"/>
        <v>-0.14684898929845425</v>
      </c>
    </row>
    <row r="20" spans="2:10">
      <c r="B20" s="217">
        <v>45796</v>
      </c>
      <c r="C20" s="218">
        <v>20.6</v>
      </c>
      <c r="D20">
        <f>MAX(C20:C$7096)</f>
        <v>20.6</v>
      </c>
      <c r="E20" s="219">
        <f t="shared" si="0"/>
        <v>0</v>
      </c>
      <c r="H20" s="241">
        <v>14.35</v>
      </c>
      <c r="I20">
        <f>MAX(H20:H$7096)</f>
        <v>16.82</v>
      </c>
      <c r="J20" s="219">
        <f t="shared" si="1"/>
        <v>-0.14684898929845425</v>
      </c>
    </row>
    <row r="21" spans="2:10">
      <c r="B21" s="217">
        <v>45793</v>
      </c>
      <c r="C21" s="218">
        <v>20.58</v>
      </c>
      <c r="D21">
        <f>MAX(C21:C$7096)</f>
        <v>20.58</v>
      </c>
      <c r="E21" s="219">
        <f t="shared" si="0"/>
        <v>0</v>
      </c>
      <c r="H21" s="241">
        <v>14.35</v>
      </c>
      <c r="I21">
        <f>MAX(H21:H$7096)</f>
        <v>16.82</v>
      </c>
      <c r="J21" s="219">
        <f t="shared" si="1"/>
        <v>-0.14684898929845425</v>
      </c>
    </row>
    <row r="22" spans="2:10">
      <c r="B22" s="217">
        <v>45792</v>
      </c>
      <c r="C22" s="218">
        <v>20.58</v>
      </c>
      <c r="D22">
        <f>MAX(C22:C$7096)</f>
        <v>20.58</v>
      </c>
      <c r="E22" s="219">
        <f t="shared" si="0"/>
        <v>0</v>
      </c>
      <c r="H22" s="241">
        <v>14.35</v>
      </c>
      <c r="I22">
        <f>MAX(H22:H$7096)</f>
        <v>16.82</v>
      </c>
      <c r="J22" s="219">
        <f t="shared" si="1"/>
        <v>-0.14684898929845425</v>
      </c>
    </row>
    <row r="23" spans="2:10">
      <c r="B23" s="217">
        <v>45791</v>
      </c>
      <c r="C23" s="218">
        <v>20.57</v>
      </c>
      <c r="D23">
        <f>MAX(C23:C$7096)</f>
        <v>20.57</v>
      </c>
      <c r="E23" s="219">
        <f t="shared" si="0"/>
        <v>0</v>
      </c>
      <c r="H23" s="241">
        <v>14.35</v>
      </c>
      <c r="I23">
        <f>MAX(H23:H$7096)</f>
        <v>16.82</v>
      </c>
      <c r="J23" s="219">
        <f t="shared" si="1"/>
        <v>-0.14684898929845425</v>
      </c>
    </row>
    <row r="24" spans="2:10">
      <c r="B24" s="217">
        <v>45790</v>
      </c>
      <c r="C24" s="218">
        <v>20.57</v>
      </c>
      <c r="D24">
        <f>MAX(C24:C$7096)</f>
        <v>20.57</v>
      </c>
      <c r="E24" s="219">
        <f t="shared" si="0"/>
        <v>0</v>
      </c>
      <c r="H24" s="241">
        <v>14.35</v>
      </c>
      <c r="I24">
        <f>MAX(H24:H$7096)</f>
        <v>16.82</v>
      </c>
      <c r="J24" s="219">
        <f t="shared" si="1"/>
        <v>-0.14684898929845425</v>
      </c>
    </row>
    <row r="25" spans="2:10">
      <c r="B25" s="217">
        <v>45789</v>
      </c>
      <c r="C25" s="218">
        <v>20.56</v>
      </c>
      <c r="D25">
        <f>MAX(C25:C$7096)</f>
        <v>20.56</v>
      </c>
      <c r="E25" s="219">
        <f t="shared" si="0"/>
        <v>0</v>
      </c>
      <c r="H25" s="241">
        <v>14.35</v>
      </c>
      <c r="I25">
        <f>MAX(H25:H$7096)</f>
        <v>16.82</v>
      </c>
      <c r="J25" s="219">
        <f t="shared" si="1"/>
        <v>-0.14684898929845425</v>
      </c>
    </row>
    <row r="26" spans="2:10">
      <c r="B26" s="217">
        <v>45786</v>
      </c>
      <c r="C26" s="218">
        <v>20.55</v>
      </c>
      <c r="D26">
        <f>MAX(C26:C$7096)</f>
        <v>20.55</v>
      </c>
      <c r="E26" s="219">
        <f t="shared" si="0"/>
        <v>0</v>
      </c>
      <c r="H26" s="241">
        <v>14.35</v>
      </c>
      <c r="I26">
        <f>MAX(H26:H$7096)</f>
        <v>16.82</v>
      </c>
      <c r="J26" s="219">
        <f t="shared" si="1"/>
        <v>-0.14684898929845425</v>
      </c>
    </row>
    <row r="27" spans="2:10">
      <c r="B27" s="217">
        <v>45785</v>
      </c>
      <c r="C27" s="218">
        <v>20.55</v>
      </c>
      <c r="D27">
        <f>MAX(C27:C$7096)</f>
        <v>20.55</v>
      </c>
      <c r="E27" s="219">
        <f t="shared" si="0"/>
        <v>0</v>
      </c>
      <c r="H27" s="241">
        <v>14.35</v>
      </c>
      <c r="I27">
        <f>MAX(H27:H$7096)</f>
        <v>16.82</v>
      </c>
      <c r="J27" s="219">
        <f t="shared" si="1"/>
        <v>-0.14684898929845425</v>
      </c>
    </row>
    <row r="28" spans="2:10">
      <c r="B28" s="217">
        <v>45784</v>
      </c>
      <c r="C28" s="218">
        <v>20.54</v>
      </c>
      <c r="D28">
        <f>MAX(C28:C$7096)</f>
        <v>20.54</v>
      </c>
      <c r="E28" s="219">
        <f t="shared" si="0"/>
        <v>0</v>
      </c>
      <c r="H28" s="241">
        <v>14.35</v>
      </c>
      <c r="I28">
        <f>MAX(H28:H$7096)</f>
        <v>16.82</v>
      </c>
      <c r="J28" s="219">
        <f t="shared" si="1"/>
        <v>-0.14684898929845425</v>
      </c>
    </row>
    <row r="29" spans="2:10">
      <c r="B29" s="217">
        <v>45783</v>
      </c>
      <c r="C29" s="218">
        <v>20.54</v>
      </c>
      <c r="D29">
        <f>MAX(C29:C$7096)</f>
        <v>20.54</v>
      </c>
      <c r="E29" s="219">
        <f t="shared" si="0"/>
        <v>0</v>
      </c>
      <c r="H29" s="241">
        <v>14.35</v>
      </c>
      <c r="I29">
        <f>MAX(H29:H$7096)</f>
        <v>16.82</v>
      </c>
      <c r="J29" s="219">
        <f t="shared" si="1"/>
        <v>-0.14684898929845425</v>
      </c>
    </row>
    <row r="30" spans="2:10">
      <c r="B30" s="217">
        <v>45782</v>
      </c>
      <c r="C30" s="218">
        <v>20.53</v>
      </c>
      <c r="D30">
        <f>MAX(C30:C$7096)</f>
        <v>20.53</v>
      </c>
      <c r="E30" s="219">
        <f t="shared" si="0"/>
        <v>0</v>
      </c>
      <c r="H30" s="241">
        <v>14.35</v>
      </c>
      <c r="I30">
        <f>MAX(H30:H$7096)</f>
        <v>16.82</v>
      </c>
      <c r="J30" s="219">
        <f t="shared" si="1"/>
        <v>-0.14684898929845425</v>
      </c>
    </row>
    <row r="31" spans="2:10">
      <c r="B31" s="217">
        <v>45779</v>
      </c>
      <c r="C31" s="218">
        <v>20.52</v>
      </c>
      <c r="D31">
        <f>MAX(C31:C$7096)</f>
        <v>20.53</v>
      </c>
      <c r="E31" s="219">
        <f t="shared" si="0"/>
        <v>-4.8709206039949162E-4</v>
      </c>
      <c r="H31" s="241">
        <v>14.35</v>
      </c>
      <c r="I31">
        <f>MAX(H31:H$7096)</f>
        <v>16.82</v>
      </c>
      <c r="J31" s="219">
        <f t="shared" si="1"/>
        <v>-0.14684898929845425</v>
      </c>
    </row>
    <row r="32" spans="2:10">
      <c r="B32" s="217">
        <v>45778</v>
      </c>
      <c r="C32" s="218">
        <v>20.51</v>
      </c>
      <c r="D32">
        <f>MAX(C32:C$7096)</f>
        <v>20.53</v>
      </c>
      <c r="E32" s="219">
        <f t="shared" si="0"/>
        <v>-9.741841207988102E-4</v>
      </c>
      <c r="H32" s="241">
        <v>14.35</v>
      </c>
      <c r="I32">
        <f>MAX(H32:H$7096)</f>
        <v>16.82</v>
      </c>
      <c r="J32" s="219">
        <f t="shared" si="1"/>
        <v>-0.14684898929845425</v>
      </c>
    </row>
    <row r="33" spans="2:16">
      <c r="B33" s="217">
        <v>45777</v>
      </c>
      <c r="C33" s="218">
        <v>20.53</v>
      </c>
      <c r="D33">
        <f>MAX(C33:C$7096)</f>
        <v>20.53</v>
      </c>
      <c r="E33" s="219">
        <f t="shared" si="0"/>
        <v>0</v>
      </c>
      <c r="H33" s="241">
        <v>14.35</v>
      </c>
      <c r="I33">
        <f>MAX(H33:H$7096)</f>
        <v>16.82</v>
      </c>
      <c r="J33" s="219">
        <f t="shared" si="1"/>
        <v>-0.14684898929845425</v>
      </c>
    </row>
    <row r="34" spans="2:16">
      <c r="B34" s="217">
        <v>45776</v>
      </c>
      <c r="C34" s="218">
        <v>20.53</v>
      </c>
      <c r="D34">
        <f>MAX(C34:C$7096)</f>
        <v>20.53</v>
      </c>
      <c r="E34" s="219">
        <f t="shared" si="0"/>
        <v>0</v>
      </c>
      <c r="H34" s="241">
        <v>14.35</v>
      </c>
      <c r="I34">
        <f>MAX(H34:H$7096)</f>
        <v>16.82</v>
      </c>
      <c r="J34" s="219">
        <f t="shared" si="1"/>
        <v>-0.14684898929845425</v>
      </c>
    </row>
    <row r="35" spans="2:16">
      <c r="B35" s="217">
        <v>45775</v>
      </c>
      <c r="C35" s="218">
        <v>20.52</v>
      </c>
      <c r="D35">
        <f>MAX(C35:C$7096)</f>
        <v>20.52</v>
      </c>
      <c r="E35" s="219">
        <f t="shared" si="0"/>
        <v>0</v>
      </c>
      <c r="H35" s="241">
        <v>14.35</v>
      </c>
      <c r="I35">
        <f>MAX(H35:H$7096)</f>
        <v>16.82</v>
      </c>
      <c r="J35" s="219">
        <f t="shared" si="1"/>
        <v>-0.14684898929845425</v>
      </c>
    </row>
    <row r="36" spans="2:16">
      <c r="B36" s="217">
        <v>45772</v>
      </c>
      <c r="C36" s="218">
        <v>20.41</v>
      </c>
      <c r="D36">
        <f>MAX(C36:C$7096)</f>
        <v>20.420000000000002</v>
      </c>
      <c r="E36" s="219">
        <f t="shared" si="0"/>
        <v>-4.897159647405271E-4</v>
      </c>
      <c r="H36" s="241">
        <v>14.35</v>
      </c>
      <c r="I36">
        <f>MAX(H36:H$7096)</f>
        <v>16.82</v>
      </c>
      <c r="J36" s="219">
        <f t="shared" si="1"/>
        <v>-0.14684898929845425</v>
      </c>
    </row>
    <row r="37" spans="2:16">
      <c r="B37" s="217">
        <v>45771</v>
      </c>
      <c r="C37" s="218">
        <v>20.399999999999999</v>
      </c>
      <c r="D37">
        <f>MAX(C37:C$7096)</f>
        <v>20.420000000000002</v>
      </c>
      <c r="E37" s="219">
        <f t="shared" si="0"/>
        <v>-9.794319294810542E-4</v>
      </c>
      <c r="H37" s="241">
        <v>14.35</v>
      </c>
      <c r="I37">
        <f>MAX(H37:H$7096)</f>
        <v>16.82</v>
      </c>
      <c r="J37" s="219">
        <f t="shared" si="1"/>
        <v>-0.14684898929845425</v>
      </c>
    </row>
    <row r="38" spans="2:16">
      <c r="B38" s="217">
        <v>45770</v>
      </c>
      <c r="C38" s="218">
        <v>20.420000000000002</v>
      </c>
      <c r="D38">
        <f>MAX(C38:C$7096)</f>
        <v>20.420000000000002</v>
      </c>
      <c r="E38" s="219">
        <f t="shared" si="0"/>
        <v>0</v>
      </c>
      <c r="H38" s="241">
        <v>14.35</v>
      </c>
      <c r="I38">
        <f>MAX(H38:H$7096)</f>
        <v>16.82</v>
      </c>
      <c r="J38" s="219">
        <f t="shared" si="1"/>
        <v>-0.14684898929845425</v>
      </c>
    </row>
    <row r="39" spans="2:16">
      <c r="B39" s="217">
        <v>45769</v>
      </c>
      <c r="C39" s="218">
        <v>20.41</v>
      </c>
      <c r="D39">
        <f>MAX(C39:C$7096)</f>
        <v>20.41</v>
      </c>
      <c r="E39" s="219">
        <f t="shared" si="0"/>
        <v>0</v>
      </c>
      <c r="H39" s="241">
        <v>14.35</v>
      </c>
      <c r="I39">
        <f>MAX(H39:H$7096)</f>
        <v>16.82</v>
      </c>
      <c r="J39" s="219">
        <f t="shared" si="1"/>
        <v>-0.14684898929845425</v>
      </c>
    </row>
    <row r="40" spans="2:16">
      <c r="B40" s="217">
        <v>45768</v>
      </c>
      <c r="C40" s="218">
        <v>20.41</v>
      </c>
      <c r="D40">
        <f>MAX(C40:C$7096)</f>
        <v>20.41</v>
      </c>
      <c r="E40" s="219">
        <f t="shared" si="0"/>
        <v>0</v>
      </c>
      <c r="H40" s="241">
        <v>14.35</v>
      </c>
      <c r="I40">
        <f>MAX(H40:H$7096)</f>
        <v>16.82</v>
      </c>
      <c r="J40" s="219">
        <f t="shared" si="1"/>
        <v>-0.14684898929845425</v>
      </c>
    </row>
    <row r="41" spans="2:16">
      <c r="B41" s="217">
        <v>45765</v>
      </c>
      <c r="C41" s="218">
        <v>20.39</v>
      </c>
      <c r="D41">
        <f>MAX(C41:C$7096)</f>
        <v>20.39</v>
      </c>
      <c r="E41" s="219">
        <f t="shared" si="0"/>
        <v>0</v>
      </c>
      <c r="H41" s="241">
        <v>14.35</v>
      </c>
      <c r="I41">
        <f>MAX(H41:H$7096)</f>
        <v>16.82</v>
      </c>
      <c r="J41" s="219">
        <f t="shared" si="1"/>
        <v>-0.14684898929845425</v>
      </c>
    </row>
    <row r="42" spans="2:16">
      <c r="B42" s="217">
        <v>45764</v>
      </c>
      <c r="C42" s="218">
        <v>20.39</v>
      </c>
      <c r="D42">
        <f>MAX(C42:C$7096)</f>
        <v>20.39</v>
      </c>
      <c r="E42" s="219">
        <f t="shared" si="0"/>
        <v>0</v>
      </c>
      <c r="H42" s="241">
        <v>14.35</v>
      </c>
      <c r="I42">
        <f>MAX(H42:H$7096)</f>
        <v>16.82</v>
      </c>
      <c r="J42" s="219">
        <f t="shared" si="1"/>
        <v>-0.14684898929845425</v>
      </c>
    </row>
    <row r="43" spans="2:16">
      <c r="B43" s="217">
        <v>45763</v>
      </c>
      <c r="C43" s="218">
        <v>20.39</v>
      </c>
      <c r="D43">
        <f>MAX(C43:C$7096)</f>
        <v>20.39</v>
      </c>
      <c r="E43" s="219">
        <f t="shared" si="0"/>
        <v>0</v>
      </c>
      <c r="H43" s="241">
        <v>14.35</v>
      </c>
      <c r="I43">
        <f>MAX(H43:H$7096)</f>
        <v>16.82</v>
      </c>
      <c r="J43" s="219">
        <f t="shared" si="1"/>
        <v>-0.14684898929845425</v>
      </c>
    </row>
    <row r="44" spans="2:16">
      <c r="B44" s="217">
        <v>45762</v>
      </c>
      <c r="C44" s="218">
        <v>20.38</v>
      </c>
      <c r="D44">
        <f>MAX(C44:C$7096)</f>
        <v>20.38</v>
      </c>
      <c r="E44" s="219">
        <f t="shared" si="0"/>
        <v>0</v>
      </c>
      <c r="H44" s="241">
        <v>14.35</v>
      </c>
      <c r="I44">
        <f>MAX(H44:H$7096)</f>
        <v>16.82</v>
      </c>
      <c r="J44" s="219">
        <f t="shared" si="1"/>
        <v>-0.14684898929845425</v>
      </c>
    </row>
    <row r="45" spans="2:16">
      <c r="B45" s="217">
        <v>45761</v>
      </c>
      <c r="C45" s="218">
        <v>20.38</v>
      </c>
      <c r="D45">
        <f>MAX(C45:C$7096)</f>
        <v>20.38</v>
      </c>
      <c r="E45" s="219">
        <f t="shared" si="0"/>
        <v>0</v>
      </c>
      <c r="H45" s="241">
        <v>14.35</v>
      </c>
      <c r="I45">
        <f>MAX(H45:H$7096)</f>
        <v>16.82</v>
      </c>
      <c r="J45" s="219">
        <f t="shared" si="1"/>
        <v>-0.14684898929845425</v>
      </c>
    </row>
    <row r="46" spans="2:16">
      <c r="B46" s="217">
        <v>45758</v>
      </c>
      <c r="C46" s="218">
        <v>20.36</v>
      </c>
      <c r="D46">
        <f>MAX(C46:C$7096)</f>
        <v>20.38</v>
      </c>
      <c r="E46" s="219">
        <f t="shared" si="0"/>
        <v>-9.8135426889104879E-4</v>
      </c>
      <c r="H46" s="241">
        <v>14.35</v>
      </c>
      <c r="I46">
        <f>MAX(H46:H$7096)</f>
        <v>16.82</v>
      </c>
      <c r="J46" s="219">
        <f t="shared" si="1"/>
        <v>-0.14684898929845425</v>
      </c>
      <c r="P46" t="s">
        <v>347</v>
      </c>
    </row>
    <row r="47" spans="2:16">
      <c r="B47" s="217">
        <v>45757</v>
      </c>
      <c r="C47" s="218">
        <v>20.36</v>
      </c>
      <c r="D47">
        <f>MAX(C47:C$7096)</f>
        <v>20.38</v>
      </c>
      <c r="E47" s="219">
        <f t="shared" si="0"/>
        <v>-9.8135426889104879E-4</v>
      </c>
      <c r="H47" s="241">
        <v>14.35</v>
      </c>
      <c r="I47">
        <f>MAX(H47:H$7096)</f>
        <v>16.82</v>
      </c>
      <c r="J47" s="219">
        <f t="shared" si="1"/>
        <v>-0.14684898929845425</v>
      </c>
    </row>
    <row r="48" spans="2:16">
      <c r="B48" s="217">
        <v>45756</v>
      </c>
      <c r="C48" s="218">
        <v>20.36</v>
      </c>
      <c r="D48">
        <f>MAX(C48:C$7096)</f>
        <v>20.38</v>
      </c>
      <c r="E48" s="219">
        <f t="shared" si="0"/>
        <v>-9.8135426889104879E-4</v>
      </c>
      <c r="H48" s="241">
        <v>14.35</v>
      </c>
      <c r="I48">
        <f>MAX(H48:H$7096)</f>
        <v>16.82</v>
      </c>
      <c r="J48" s="219">
        <f t="shared" si="1"/>
        <v>-0.14684898929845425</v>
      </c>
    </row>
    <row r="49" spans="2:10">
      <c r="B49" s="217">
        <v>45755</v>
      </c>
      <c r="C49" s="218">
        <v>20.350000000000001</v>
      </c>
      <c r="D49">
        <f>MAX(C49:C$7096)</f>
        <v>20.38</v>
      </c>
      <c r="E49" s="219">
        <f t="shared" si="0"/>
        <v>-1.4720314033364861E-3</v>
      </c>
      <c r="H49" s="241">
        <v>14.35</v>
      </c>
      <c r="I49">
        <f>MAX(H49:H$7096)</f>
        <v>16.82</v>
      </c>
      <c r="J49" s="219">
        <f t="shared" si="1"/>
        <v>-0.14684898929845425</v>
      </c>
    </row>
    <row r="50" spans="2:10">
      <c r="B50" s="217">
        <v>45754</v>
      </c>
      <c r="C50" s="218">
        <v>20.350000000000001</v>
      </c>
      <c r="D50">
        <f>MAX(C50:C$7096)</f>
        <v>20.38</v>
      </c>
      <c r="E50" s="219">
        <f t="shared" si="0"/>
        <v>-1.4720314033364861E-3</v>
      </c>
      <c r="H50" s="241">
        <v>14.35</v>
      </c>
      <c r="I50">
        <f>MAX(H50:H$7096)</f>
        <v>16.82</v>
      </c>
      <c r="J50" s="219">
        <f t="shared" si="1"/>
        <v>-0.14684898929845425</v>
      </c>
    </row>
    <row r="51" spans="2:10">
      <c r="B51" s="217">
        <v>45751</v>
      </c>
      <c r="C51" s="218">
        <v>20.350000000000001</v>
      </c>
      <c r="D51">
        <f>MAX(C51:C$7096)</f>
        <v>20.38</v>
      </c>
      <c r="E51" s="219">
        <f t="shared" si="0"/>
        <v>-1.4720314033364861E-3</v>
      </c>
      <c r="H51" s="241">
        <v>14.35</v>
      </c>
      <c r="I51">
        <f>MAX(H51:H$7096)</f>
        <v>16.82</v>
      </c>
      <c r="J51" s="219">
        <f t="shared" si="1"/>
        <v>-0.14684898929845425</v>
      </c>
    </row>
    <row r="52" spans="2:10">
      <c r="B52" s="217">
        <v>45750</v>
      </c>
      <c r="C52" s="218">
        <v>20.37</v>
      </c>
      <c r="D52">
        <f>MAX(C52:C$7096)</f>
        <v>20.38</v>
      </c>
      <c r="E52" s="219">
        <f t="shared" si="0"/>
        <v>-4.9067713444543722E-4</v>
      </c>
      <c r="H52" s="241">
        <v>14.35</v>
      </c>
      <c r="I52">
        <f>MAX(H52:H$7096)</f>
        <v>16.82</v>
      </c>
      <c r="J52" s="219">
        <f t="shared" si="1"/>
        <v>-0.14684898929845425</v>
      </c>
    </row>
    <row r="53" spans="2:10">
      <c r="B53" s="217">
        <v>45749</v>
      </c>
      <c r="C53" s="218">
        <v>20.37</v>
      </c>
      <c r="D53">
        <f>MAX(C53:C$7096)</f>
        <v>20.38</v>
      </c>
      <c r="E53" s="219">
        <f t="shared" si="0"/>
        <v>-4.9067713444543722E-4</v>
      </c>
      <c r="H53" s="241">
        <v>14.35</v>
      </c>
      <c r="I53">
        <f>MAX(H53:H$7096)</f>
        <v>16.82</v>
      </c>
      <c r="J53" s="219">
        <f t="shared" si="1"/>
        <v>-0.14684898929845425</v>
      </c>
    </row>
    <row r="54" spans="2:10">
      <c r="B54" s="217">
        <v>45748</v>
      </c>
      <c r="C54" s="218">
        <v>20.38</v>
      </c>
      <c r="D54">
        <f>MAX(C54:C$7096)</f>
        <v>20.38</v>
      </c>
      <c r="E54" s="219">
        <f t="shared" si="0"/>
        <v>0</v>
      </c>
      <c r="H54" s="241">
        <v>14.35</v>
      </c>
      <c r="I54">
        <f>MAX(H54:H$7096)</f>
        <v>16.82</v>
      </c>
      <c r="J54" s="219">
        <f t="shared" si="1"/>
        <v>-0.14684898929845425</v>
      </c>
    </row>
    <row r="55" spans="2:10">
      <c r="B55" s="217">
        <v>45747</v>
      </c>
      <c r="C55" s="218">
        <v>20.37</v>
      </c>
      <c r="D55">
        <f>MAX(C55:C$7096)</f>
        <v>20.37</v>
      </c>
      <c r="E55" s="219">
        <f t="shared" si="0"/>
        <v>0</v>
      </c>
      <c r="H55" s="241">
        <v>14.35</v>
      </c>
      <c r="I55">
        <f>MAX(H55:H$7096)</f>
        <v>16.82</v>
      </c>
      <c r="J55" s="219">
        <f t="shared" si="1"/>
        <v>-0.14684898929845425</v>
      </c>
    </row>
    <row r="56" spans="2:10">
      <c r="B56" s="217">
        <v>45744</v>
      </c>
      <c r="C56" s="218">
        <v>20.36</v>
      </c>
      <c r="D56">
        <f>MAX(C56:C$7096)</f>
        <v>20.36</v>
      </c>
      <c r="E56" s="219">
        <f t="shared" si="0"/>
        <v>0</v>
      </c>
      <c r="H56" s="241">
        <v>14.35</v>
      </c>
      <c r="I56">
        <f>MAX(H56:H$7096)</f>
        <v>16.82</v>
      </c>
      <c r="J56" s="219">
        <f t="shared" si="1"/>
        <v>-0.14684898929845425</v>
      </c>
    </row>
    <row r="57" spans="2:10">
      <c r="B57" s="217">
        <v>45743</v>
      </c>
      <c r="C57" s="218">
        <v>20.350000000000001</v>
      </c>
      <c r="D57">
        <f>MAX(C57:C$7096)</f>
        <v>20.350000000000001</v>
      </c>
      <c r="E57" s="219">
        <f t="shared" si="0"/>
        <v>0</v>
      </c>
      <c r="H57" s="241">
        <v>14.35</v>
      </c>
      <c r="I57">
        <f>MAX(H57:H$7096)</f>
        <v>16.82</v>
      </c>
      <c r="J57" s="219">
        <f t="shared" si="1"/>
        <v>-0.14684898929845425</v>
      </c>
    </row>
    <row r="58" spans="2:10">
      <c r="B58" s="217">
        <v>45742</v>
      </c>
      <c r="C58" s="218">
        <v>20.350000000000001</v>
      </c>
      <c r="D58">
        <f>MAX(C58:C$7096)</f>
        <v>20.350000000000001</v>
      </c>
      <c r="E58" s="219">
        <f t="shared" si="0"/>
        <v>0</v>
      </c>
      <c r="H58" s="241">
        <v>14.35</v>
      </c>
      <c r="I58">
        <f>MAX(H58:H$7096)</f>
        <v>16.82</v>
      </c>
      <c r="J58" s="219">
        <f t="shared" si="1"/>
        <v>-0.14684898929845425</v>
      </c>
    </row>
    <row r="59" spans="2:10">
      <c r="B59" s="217">
        <v>45741</v>
      </c>
      <c r="C59" s="218">
        <v>20.34</v>
      </c>
      <c r="D59">
        <f>MAX(C59:C$7096)</f>
        <v>20.34</v>
      </c>
      <c r="E59" s="219">
        <f t="shared" si="0"/>
        <v>0</v>
      </c>
      <c r="H59" s="241">
        <v>14.35</v>
      </c>
      <c r="I59">
        <f>MAX(H59:H$7096)</f>
        <v>16.82</v>
      </c>
      <c r="J59" s="219">
        <f t="shared" si="1"/>
        <v>-0.14684898929845425</v>
      </c>
    </row>
    <row r="60" spans="2:10">
      <c r="B60" s="217">
        <v>45740</v>
      </c>
      <c r="C60" s="218">
        <v>20.34</v>
      </c>
      <c r="D60">
        <f>MAX(C60:C$7096)</f>
        <v>20.34</v>
      </c>
      <c r="E60" s="219">
        <f t="shared" si="0"/>
        <v>0</v>
      </c>
      <c r="H60" s="241">
        <v>14.35</v>
      </c>
      <c r="I60">
        <f>MAX(H60:H$7096)</f>
        <v>16.82</v>
      </c>
      <c r="J60" s="219">
        <f t="shared" si="1"/>
        <v>-0.14684898929845425</v>
      </c>
    </row>
    <row r="61" spans="2:10">
      <c r="B61" s="217">
        <v>45737</v>
      </c>
      <c r="C61" s="218">
        <v>20.32</v>
      </c>
      <c r="D61">
        <f>MAX(C61:C$7096)</f>
        <v>20.32</v>
      </c>
      <c r="E61" s="219">
        <f t="shared" si="0"/>
        <v>0</v>
      </c>
      <c r="H61" s="241">
        <v>14.35</v>
      </c>
      <c r="I61">
        <f>MAX(H61:H$7096)</f>
        <v>16.82</v>
      </c>
      <c r="J61" s="219">
        <f t="shared" si="1"/>
        <v>-0.14684898929845425</v>
      </c>
    </row>
    <row r="62" spans="2:10">
      <c r="B62" s="217">
        <v>45736</v>
      </c>
      <c r="C62" s="218">
        <v>20.32</v>
      </c>
      <c r="D62">
        <f>MAX(C62:C$7096)</f>
        <v>20.32</v>
      </c>
      <c r="E62" s="219">
        <f t="shared" si="0"/>
        <v>0</v>
      </c>
      <c r="H62" s="241">
        <v>14.35</v>
      </c>
      <c r="I62">
        <f>MAX(H62:H$7096)</f>
        <v>16.82</v>
      </c>
      <c r="J62" s="219">
        <f t="shared" si="1"/>
        <v>-0.14684898929845425</v>
      </c>
    </row>
    <row r="63" spans="2:10">
      <c r="B63" s="217">
        <v>45735</v>
      </c>
      <c r="C63" s="218">
        <v>20.309999999999999</v>
      </c>
      <c r="D63">
        <f>MAX(C63:C$7096)</f>
        <v>20.309999999999999</v>
      </c>
      <c r="E63" s="219">
        <f t="shared" si="0"/>
        <v>0</v>
      </c>
      <c r="H63" s="241">
        <v>14.35</v>
      </c>
      <c r="I63">
        <f>MAX(H63:H$7096)</f>
        <v>16.82</v>
      </c>
      <c r="J63" s="219">
        <f t="shared" si="1"/>
        <v>-0.14684898929845425</v>
      </c>
    </row>
    <row r="64" spans="2:10">
      <c r="B64" s="217">
        <v>45734</v>
      </c>
      <c r="C64" s="218">
        <v>20.309999999999999</v>
      </c>
      <c r="D64">
        <f>MAX(C64:C$7096)</f>
        <v>20.309999999999999</v>
      </c>
      <c r="E64" s="219">
        <f t="shared" si="0"/>
        <v>0</v>
      </c>
      <c r="H64" s="241">
        <v>14.35</v>
      </c>
      <c r="I64">
        <f>MAX(H64:H$7096)</f>
        <v>16.82</v>
      </c>
      <c r="J64" s="219">
        <f t="shared" si="1"/>
        <v>-0.14684898929845425</v>
      </c>
    </row>
    <row r="65" spans="2:10">
      <c r="B65" s="217">
        <v>45733</v>
      </c>
      <c r="C65" s="218">
        <v>20.3</v>
      </c>
      <c r="D65">
        <f>MAX(C65:C$7096)</f>
        <v>20.3</v>
      </c>
      <c r="E65" s="219">
        <f t="shared" si="0"/>
        <v>0</v>
      </c>
      <c r="H65" s="241">
        <v>14.35</v>
      </c>
      <c r="I65">
        <f>MAX(H65:H$7096)</f>
        <v>16.82</v>
      </c>
      <c r="J65" s="219">
        <f t="shared" si="1"/>
        <v>-0.14684898929845425</v>
      </c>
    </row>
    <row r="66" spans="2:10">
      <c r="B66" s="217">
        <v>45730</v>
      </c>
      <c r="C66" s="218">
        <v>20.29</v>
      </c>
      <c r="D66">
        <f>MAX(C66:C$7096)</f>
        <v>20.29</v>
      </c>
      <c r="E66" s="219">
        <f t="shared" ref="E66:E129" si="2">(C66-D66)/D66</f>
        <v>0</v>
      </c>
      <c r="H66" s="241">
        <v>14.35</v>
      </c>
      <c r="I66">
        <f>MAX(H66:H$7096)</f>
        <v>16.82</v>
      </c>
      <c r="J66" s="219">
        <f t="shared" ref="J66:J129" si="3">(H66-I66)/I66</f>
        <v>-0.14684898929845425</v>
      </c>
    </row>
    <row r="67" spans="2:10">
      <c r="B67" s="217">
        <v>45729</v>
      </c>
      <c r="C67" s="218">
        <v>20.29</v>
      </c>
      <c r="D67">
        <f>MAX(C67:C$7096)</f>
        <v>20.29</v>
      </c>
      <c r="E67" s="219">
        <f t="shared" si="2"/>
        <v>0</v>
      </c>
      <c r="H67" s="241">
        <v>14.35</v>
      </c>
      <c r="I67">
        <f>MAX(H67:H$7096)</f>
        <v>16.82</v>
      </c>
      <c r="J67" s="219">
        <f t="shared" si="3"/>
        <v>-0.14684898929845425</v>
      </c>
    </row>
    <row r="68" spans="2:10">
      <c r="B68" s="217">
        <v>45728</v>
      </c>
      <c r="C68" s="218">
        <v>20.28</v>
      </c>
      <c r="D68">
        <f>MAX(C68:C$7096)</f>
        <v>20.28</v>
      </c>
      <c r="E68" s="219">
        <f t="shared" si="2"/>
        <v>0</v>
      </c>
      <c r="H68" s="241">
        <v>14.35</v>
      </c>
      <c r="I68">
        <f>MAX(H68:H$7096)</f>
        <v>16.82</v>
      </c>
      <c r="J68" s="219">
        <f t="shared" si="3"/>
        <v>-0.14684898929845425</v>
      </c>
    </row>
    <row r="69" spans="2:10">
      <c r="B69" s="217">
        <v>45727</v>
      </c>
      <c r="C69" s="218">
        <v>20.28</v>
      </c>
      <c r="D69">
        <f>MAX(C69:C$7096)</f>
        <v>20.28</v>
      </c>
      <c r="E69" s="219">
        <f t="shared" si="2"/>
        <v>0</v>
      </c>
      <c r="H69" s="241">
        <v>14.35</v>
      </c>
      <c r="I69">
        <f>MAX(H69:H$7096)</f>
        <v>16.82</v>
      </c>
      <c r="J69" s="219">
        <f t="shared" si="3"/>
        <v>-0.14684898929845425</v>
      </c>
    </row>
    <row r="70" spans="2:10">
      <c r="B70" s="217">
        <v>45726</v>
      </c>
      <c r="C70" s="218">
        <v>20.27</v>
      </c>
      <c r="D70">
        <f>MAX(C70:C$7096)</f>
        <v>20.27</v>
      </c>
      <c r="E70" s="219">
        <f t="shared" si="2"/>
        <v>0</v>
      </c>
      <c r="H70" s="241">
        <v>14.35</v>
      </c>
      <c r="I70">
        <f>MAX(H70:H$7096)</f>
        <v>16.82</v>
      </c>
      <c r="J70" s="219">
        <f t="shared" si="3"/>
        <v>-0.14684898929845425</v>
      </c>
    </row>
    <row r="71" spans="2:10">
      <c r="B71" s="217">
        <v>45723</v>
      </c>
      <c r="C71" s="218">
        <v>20.260000000000002</v>
      </c>
      <c r="D71">
        <f>MAX(C71:C$7096)</f>
        <v>20.260000000000002</v>
      </c>
      <c r="E71" s="219">
        <f t="shared" si="2"/>
        <v>0</v>
      </c>
      <c r="H71" s="241">
        <v>14.35</v>
      </c>
      <c r="I71">
        <f>MAX(H71:H$7096)</f>
        <v>16.82</v>
      </c>
      <c r="J71" s="219">
        <f t="shared" si="3"/>
        <v>-0.14684898929845425</v>
      </c>
    </row>
    <row r="72" spans="2:10">
      <c r="B72" s="217">
        <v>45722</v>
      </c>
      <c r="C72" s="218">
        <v>20.260000000000002</v>
      </c>
      <c r="D72">
        <f>MAX(C72:C$7096)</f>
        <v>20.260000000000002</v>
      </c>
      <c r="E72" s="219">
        <f t="shared" si="2"/>
        <v>0</v>
      </c>
      <c r="H72" s="241">
        <v>14.35</v>
      </c>
      <c r="I72">
        <f>MAX(H72:H$7096)</f>
        <v>16.82</v>
      </c>
      <c r="J72" s="219">
        <f t="shared" si="3"/>
        <v>-0.14684898929845425</v>
      </c>
    </row>
    <row r="73" spans="2:10">
      <c r="B73" s="217">
        <v>45721</v>
      </c>
      <c r="C73" s="218">
        <v>20.25</v>
      </c>
      <c r="D73">
        <f>MAX(C73:C$7096)</f>
        <v>20.25</v>
      </c>
      <c r="E73" s="219">
        <f t="shared" si="2"/>
        <v>0</v>
      </c>
      <c r="H73" s="241">
        <v>14.35</v>
      </c>
      <c r="I73">
        <f>MAX(H73:H$7096)</f>
        <v>16.82</v>
      </c>
      <c r="J73" s="219">
        <f t="shared" si="3"/>
        <v>-0.14684898929845425</v>
      </c>
    </row>
    <row r="74" spans="2:10">
      <c r="B74" s="217">
        <v>45720</v>
      </c>
      <c r="C74" s="218">
        <v>20.25</v>
      </c>
      <c r="D74">
        <f>MAX(C74:C$7096)</f>
        <v>20.25</v>
      </c>
      <c r="E74" s="219">
        <f t="shared" si="2"/>
        <v>0</v>
      </c>
      <c r="H74" s="241">
        <v>14.35</v>
      </c>
      <c r="I74">
        <f>MAX(H74:H$7096)</f>
        <v>16.82</v>
      </c>
      <c r="J74" s="219">
        <f t="shared" si="3"/>
        <v>-0.14684898929845425</v>
      </c>
    </row>
    <row r="75" spans="2:10">
      <c r="B75" s="217">
        <v>45719</v>
      </c>
      <c r="C75" s="218">
        <v>20.239999999999998</v>
      </c>
      <c r="D75">
        <f>MAX(C75:C$7096)</f>
        <v>20.239999999999998</v>
      </c>
      <c r="E75" s="219">
        <f t="shared" si="2"/>
        <v>0</v>
      </c>
      <c r="H75" s="241">
        <v>14.35</v>
      </c>
      <c r="I75">
        <f>MAX(H75:H$7096)</f>
        <v>16.82</v>
      </c>
      <c r="J75" s="219">
        <f t="shared" si="3"/>
        <v>-0.14684898929845425</v>
      </c>
    </row>
    <row r="76" spans="2:10">
      <c r="B76" s="217">
        <v>45716</v>
      </c>
      <c r="C76" s="218">
        <v>20.23</v>
      </c>
      <c r="D76">
        <f>MAX(C76:C$7096)</f>
        <v>20.23</v>
      </c>
      <c r="E76" s="219">
        <f t="shared" si="2"/>
        <v>0</v>
      </c>
      <c r="H76" s="241">
        <v>13.57</v>
      </c>
      <c r="I76">
        <f>MAX(H76:H$7096)</f>
        <v>16.82</v>
      </c>
      <c r="J76" s="219">
        <f t="shared" si="3"/>
        <v>-0.19322235434007135</v>
      </c>
    </row>
    <row r="77" spans="2:10">
      <c r="B77" s="217">
        <v>45715</v>
      </c>
      <c r="C77" s="218">
        <v>20.23</v>
      </c>
      <c r="D77">
        <f>MAX(C77:C$7096)</f>
        <v>20.23</v>
      </c>
      <c r="E77" s="219">
        <f t="shared" si="2"/>
        <v>0</v>
      </c>
      <c r="H77" s="241">
        <v>13.57</v>
      </c>
      <c r="I77">
        <f>MAX(H77:H$7096)</f>
        <v>16.82</v>
      </c>
      <c r="J77" s="219">
        <f t="shared" si="3"/>
        <v>-0.19322235434007135</v>
      </c>
    </row>
    <row r="78" spans="2:10">
      <c r="B78" s="217">
        <v>45714</v>
      </c>
      <c r="C78" s="218">
        <v>20.22</v>
      </c>
      <c r="D78">
        <f>MAX(C78:C$7096)</f>
        <v>20.22</v>
      </c>
      <c r="E78" s="219">
        <f t="shared" si="2"/>
        <v>0</v>
      </c>
      <c r="H78" s="241">
        <v>13.57</v>
      </c>
      <c r="I78">
        <f>MAX(H78:H$7096)</f>
        <v>16.82</v>
      </c>
      <c r="J78" s="219">
        <f t="shared" si="3"/>
        <v>-0.19322235434007135</v>
      </c>
    </row>
    <row r="79" spans="2:10">
      <c r="B79" s="217">
        <v>45713</v>
      </c>
      <c r="C79" s="218">
        <v>20.22</v>
      </c>
      <c r="D79">
        <f>MAX(C79:C$7096)</f>
        <v>20.22</v>
      </c>
      <c r="E79" s="219">
        <f t="shared" si="2"/>
        <v>0</v>
      </c>
      <c r="H79" s="241">
        <v>13.57</v>
      </c>
      <c r="I79">
        <f>MAX(H79:H$7096)</f>
        <v>16.82</v>
      </c>
      <c r="J79" s="219">
        <f t="shared" si="3"/>
        <v>-0.19322235434007135</v>
      </c>
    </row>
    <row r="80" spans="2:10">
      <c r="B80" s="217">
        <v>45712</v>
      </c>
      <c r="C80" s="218">
        <v>20.21</v>
      </c>
      <c r="D80">
        <f>MAX(C80:C$7096)</f>
        <v>20.21</v>
      </c>
      <c r="E80" s="219">
        <f t="shared" si="2"/>
        <v>0</v>
      </c>
      <c r="H80" s="241">
        <v>13.57</v>
      </c>
      <c r="I80">
        <f>MAX(H80:H$7096)</f>
        <v>16.82</v>
      </c>
      <c r="J80" s="219">
        <f t="shared" si="3"/>
        <v>-0.19322235434007135</v>
      </c>
    </row>
    <row r="81" spans="2:10">
      <c r="B81" s="217">
        <v>45709</v>
      </c>
      <c r="C81" s="218">
        <v>20.2</v>
      </c>
      <c r="D81">
        <f>MAX(C81:C$7096)</f>
        <v>20.2</v>
      </c>
      <c r="E81" s="219">
        <f t="shared" si="2"/>
        <v>0</v>
      </c>
      <c r="H81" s="241">
        <v>13.57</v>
      </c>
      <c r="I81">
        <f>MAX(H81:H$7096)</f>
        <v>16.82</v>
      </c>
      <c r="J81" s="219">
        <f t="shared" si="3"/>
        <v>-0.19322235434007135</v>
      </c>
    </row>
    <row r="82" spans="2:10">
      <c r="B82" s="217">
        <v>45708</v>
      </c>
      <c r="C82" s="218">
        <v>20.190000000000001</v>
      </c>
      <c r="D82">
        <f>MAX(C82:C$7096)</f>
        <v>20.190000000000001</v>
      </c>
      <c r="E82" s="219">
        <f t="shared" si="2"/>
        <v>0</v>
      </c>
      <c r="H82" s="241">
        <v>13.57</v>
      </c>
      <c r="I82">
        <f>MAX(H82:H$7096)</f>
        <v>16.82</v>
      </c>
      <c r="J82" s="219">
        <f t="shared" si="3"/>
        <v>-0.19322235434007135</v>
      </c>
    </row>
    <row r="83" spans="2:10">
      <c r="B83" s="217">
        <v>45707</v>
      </c>
      <c r="C83" s="218">
        <v>20.190000000000001</v>
      </c>
      <c r="D83">
        <f>MAX(C83:C$7096)</f>
        <v>20.190000000000001</v>
      </c>
      <c r="E83" s="219">
        <f t="shared" si="2"/>
        <v>0</v>
      </c>
      <c r="H83" s="241">
        <v>13.57</v>
      </c>
      <c r="I83">
        <f>MAX(H83:H$7096)</f>
        <v>16.82</v>
      </c>
      <c r="J83" s="219">
        <f t="shared" si="3"/>
        <v>-0.19322235434007135</v>
      </c>
    </row>
    <row r="84" spans="2:10">
      <c r="B84" s="217">
        <v>45706</v>
      </c>
      <c r="C84" s="218">
        <v>20.190000000000001</v>
      </c>
      <c r="D84">
        <f>MAX(C84:C$7096)</f>
        <v>20.190000000000001</v>
      </c>
      <c r="E84" s="219">
        <f t="shared" si="2"/>
        <v>0</v>
      </c>
      <c r="H84" s="241">
        <v>13.57</v>
      </c>
      <c r="I84">
        <f>MAX(H84:H$7096)</f>
        <v>16.82</v>
      </c>
      <c r="J84" s="219">
        <f t="shared" si="3"/>
        <v>-0.19322235434007135</v>
      </c>
    </row>
    <row r="85" spans="2:10">
      <c r="B85" s="217">
        <v>45705</v>
      </c>
      <c r="C85" s="218">
        <v>20.18</v>
      </c>
      <c r="D85">
        <f>MAX(C85:C$7096)</f>
        <v>20.18</v>
      </c>
      <c r="E85" s="219">
        <f t="shared" si="2"/>
        <v>0</v>
      </c>
      <c r="H85" s="241">
        <v>13.57</v>
      </c>
      <c r="I85">
        <f>MAX(H85:H$7096)</f>
        <v>16.82</v>
      </c>
      <c r="J85" s="219">
        <f t="shared" si="3"/>
        <v>-0.19322235434007135</v>
      </c>
    </row>
    <row r="86" spans="2:10">
      <c r="B86" s="217">
        <v>45702</v>
      </c>
      <c r="C86" s="218">
        <v>20.170000000000002</v>
      </c>
      <c r="D86">
        <f>MAX(C86:C$7096)</f>
        <v>20.170000000000002</v>
      </c>
      <c r="E86" s="219">
        <f t="shared" si="2"/>
        <v>0</v>
      </c>
      <c r="H86" s="241">
        <v>13.57</v>
      </c>
      <c r="I86">
        <f>MAX(H86:H$7096)</f>
        <v>16.82</v>
      </c>
      <c r="J86" s="219">
        <f t="shared" si="3"/>
        <v>-0.19322235434007135</v>
      </c>
    </row>
    <row r="87" spans="2:10">
      <c r="B87" s="217">
        <v>45701</v>
      </c>
      <c r="C87" s="218">
        <v>20.170000000000002</v>
      </c>
      <c r="D87">
        <f>MAX(C87:C$7096)</f>
        <v>20.170000000000002</v>
      </c>
      <c r="E87" s="219">
        <f t="shared" si="2"/>
        <v>0</v>
      </c>
      <c r="H87" s="241">
        <v>13.57</v>
      </c>
      <c r="I87">
        <f>MAX(H87:H$7096)</f>
        <v>16.82</v>
      </c>
      <c r="J87" s="219">
        <f t="shared" si="3"/>
        <v>-0.19322235434007135</v>
      </c>
    </row>
    <row r="88" spans="2:10">
      <c r="B88" s="217">
        <v>45700</v>
      </c>
      <c r="C88" s="218">
        <v>20.16</v>
      </c>
      <c r="D88">
        <f>MAX(C88:C$7096)</f>
        <v>20.16</v>
      </c>
      <c r="E88" s="219">
        <f t="shared" si="2"/>
        <v>0</v>
      </c>
      <c r="H88" s="241">
        <v>13.57</v>
      </c>
      <c r="I88">
        <f>MAX(H88:H$7096)</f>
        <v>16.82</v>
      </c>
      <c r="J88" s="219">
        <f t="shared" si="3"/>
        <v>-0.19322235434007135</v>
      </c>
    </row>
    <row r="89" spans="2:10">
      <c r="B89" s="217">
        <v>45699</v>
      </c>
      <c r="C89" s="218">
        <v>20.16</v>
      </c>
      <c r="D89">
        <f>MAX(C89:C$7096)</f>
        <v>20.16</v>
      </c>
      <c r="E89" s="219">
        <f t="shared" si="2"/>
        <v>0</v>
      </c>
      <c r="H89" s="241">
        <v>13.57</v>
      </c>
      <c r="I89">
        <f>MAX(H89:H$7096)</f>
        <v>16.82</v>
      </c>
      <c r="J89" s="219">
        <f t="shared" si="3"/>
        <v>-0.19322235434007135</v>
      </c>
    </row>
    <row r="90" spans="2:10">
      <c r="B90" s="217">
        <v>45698</v>
      </c>
      <c r="C90" s="218">
        <v>20.149999999999999</v>
      </c>
      <c r="D90">
        <f>MAX(C90:C$7096)</f>
        <v>20.149999999999999</v>
      </c>
      <c r="E90" s="219">
        <f t="shared" si="2"/>
        <v>0</v>
      </c>
      <c r="H90" s="241">
        <v>13.57</v>
      </c>
      <c r="I90">
        <f>MAX(H90:H$7096)</f>
        <v>16.82</v>
      </c>
      <c r="J90" s="219">
        <f t="shared" si="3"/>
        <v>-0.19322235434007135</v>
      </c>
    </row>
    <row r="91" spans="2:10">
      <c r="B91" s="217">
        <v>45695</v>
      </c>
      <c r="C91" s="218">
        <v>20.14</v>
      </c>
      <c r="D91">
        <f>MAX(C91:C$7096)</f>
        <v>20.14</v>
      </c>
      <c r="E91" s="219">
        <f t="shared" si="2"/>
        <v>0</v>
      </c>
      <c r="H91" s="241">
        <v>13.57</v>
      </c>
      <c r="I91">
        <f>MAX(H91:H$7096)</f>
        <v>16.82</v>
      </c>
      <c r="J91" s="219">
        <f t="shared" si="3"/>
        <v>-0.19322235434007135</v>
      </c>
    </row>
    <row r="92" spans="2:10">
      <c r="B92" s="217">
        <v>45694</v>
      </c>
      <c r="C92" s="218">
        <v>20.14</v>
      </c>
      <c r="D92">
        <f>MAX(C92:C$7096)</f>
        <v>20.14</v>
      </c>
      <c r="E92" s="219">
        <f t="shared" si="2"/>
        <v>0</v>
      </c>
      <c r="H92" s="241">
        <v>13.57</v>
      </c>
      <c r="I92">
        <f>MAX(H92:H$7096)</f>
        <v>16.82</v>
      </c>
      <c r="J92" s="219">
        <f t="shared" si="3"/>
        <v>-0.19322235434007135</v>
      </c>
    </row>
    <row r="93" spans="2:10">
      <c r="B93" s="217">
        <v>45693</v>
      </c>
      <c r="C93" s="218">
        <v>20.13</v>
      </c>
      <c r="D93">
        <f>MAX(C93:C$7096)</f>
        <v>20.13</v>
      </c>
      <c r="E93" s="219">
        <f t="shared" si="2"/>
        <v>0</v>
      </c>
      <c r="H93" s="241">
        <v>13.57</v>
      </c>
      <c r="I93">
        <f>MAX(H93:H$7096)</f>
        <v>16.82</v>
      </c>
      <c r="J93" s="219">
        <f t="shared" si="3"/>
        <v>-0.19322235434007135</v>
      </c>
    </row>
    <row r="94" spans="2:10">
      <c r="B94" s="217">
        <v>45692</v>
      </c>
      <c r="C94" s="218">
        <v>20.13</v>
      </c>
      <c r="D94">
        <f>MAX(C94:C$7096)</f>
        <v>20.13</v>
      </c>
      <c r="E94" s="219">
        <f t="shared" si="2"/>
        <v>0</v>
      </c>
      <c r="H94" s="241">
        <v>13.57</v>
      </c>
      <c r="I94">
        <f>MAX(H94:H$7096)</f>
        <v>16.82</v>
      </c>
      <c r="J94" s="219">
        <f t="shared" si="3"/>
        <v>-0.19322235434007135</v>
      </c>
    </row>
    <row r="95" spans="2:10">
      <c r="B95" s="217">
        <v>45691</v>
      </c>
      <c r="C95" s="218">
        <v>20.12</v>
      </c>
      <c r="D95">
        <f>MAX(C95:C$7096)</f>
        <v>20.12</v>
      </c>
      <c r="E95" s="219">
        <f t="shared" si="2"/>
        <v>0</v>
      </c>
      <c r="H95" s="241">
        <v>13.57</v>
      </c>
      <c r="I95">
        <f>MAX(H95:H$7096)</f>
        <v>16.82</v>
      </c>
      <c r="J95" s="219">
        <f t="shared" si="3"/>
        <v>-0.19322235434007135</v>
      </c>
    </row>
    <row r="96" spans="2:10">
      <c r="B96" s="217">
        <v>45688</v>
      </c>
      <c r="C96" s="218">
        <v>20.11</v>
      </c>
      <c r="D96">
        <f>MAX(C96:C$7096)</f>
        <v>20.11</v>
      </c>
      <c r="E96" s="219">
        <f t="shared" si="2"/>
        <v>0</v>
      </c>
      <c r="H96" s="241">
        <v>13.57</v>
      </c>
      <c r="I96">
        <f>MAX(H96:H$7096)</f>
        <v>16.82</v>
      </c>
      <c r="J96" s="219">
        <f t="shared" si="3"/>
        <v>-0.19322235434007135</v>
      </c>
    </row>
    <row r="97" spans="2:10">
      <c r="B97" s="217">
        <v>45687</v>
      </c>
      <c r="C97" s="218">
        <v>20.11</v>
      </c>
      <c r="D97">
        <f>MAX(C97:C$7096)</f>
        <v>20.11</v>
      </c>
      <c r="E97" s="219">
        <f t="shared" si="2"/>
        <v>0</v>
      </c>
      <c r="H97" s="241">
        <v>13.57</v>
      </c>
      <c r="I97">
        <f>MAX(H97:H$7096)</f>
        <v>16.82</v>
      </c>
      <c r="J97" s="219">
        <f t="shared" si="3"/>
        <v>-0.19322235434007135</v>
      </c>
    </row>
    <row r="98" spans="2:10">
      <c r="B98" s="217">
        <v>45686</v>
      </c>
      <c r="C98" s="218">
        <v>19.97</v>
      </c>
      <c r="D98">
        <f>MAX(C98:C$7096)</f>
        <v>20</v>
      </c>
      <c r="E98" s="219">
        <f t="shared" si="2"/>
        <v>-1.5000000000000568E-3</v>
      </c>
      <c r="H98" s="241">
        <v>13.57</v>
      </c>
      <c r="I98">
        <f>MAX(H98:H$7096)</f>
        <v>16.82</v>
      </c>
      <c r="J98" s="219">
        <f t="shared" si="3"/>
        <v>-0.19322235434007135</v>
      </c>
    </row>
    <row r="99" spans="2:10">
      <c r="B99" s="217">
        <v>45685</v>
      </c>
      <c r="C99" s="218">
        <v>19.97</v>
      </c>
      <c r="D99">
        <f>MAX(C99:C$7096)</f>
        <v>20</v>
      </c>
      <c r="E99" s="219">
        <f t="shared" si="2"/>
        <v>-1.5000000000000568E-3</v>
      </c>
      <c r="H99" s="241">
        <v>13.57</v>
      </c>
      <c r="I99">
        <f>MAX(H99:H$7096)</f>
        <v>16.82</v>
      </c>
      <c r="J99" s="219">
        <f t="shared" si="3"/>
        <v>-0.19322235434007135</v>
      </c>
    </row>
    <row r="100" spans="2:10">
      <c r="B100" s="217">
        <v>45684</v>
      </c>
      <c r="C100" s="218">
        <v>19.97</v>
      </c>
      <c r="D100">
        <f>MAX(C100:C$7096)</f>
        <v>20</v>
      </c>
      <c r="E100" s="219">
        <f t="shared" si="2"/>
        <v>-1.5000000000000568E-3</v>
      </c>
      <c r="H100" s="241">
        <v>13.57</v>
      </c>
      <c r="I100">
        <f>MAX(H100:H$7096)</f>
        <v>16.82</v>
      </c>
      <c r="J100" s="219">
        <f t="shared" si="3"/>
        <v>-0.19322235434007135</v>
      </c>
    </row>
    <row r="101" spans="2:10">
      <c r="B101" s="217">
        <v>45681</v>
      </c>
      <c r="C101" s="218">
        <v>19.96</v>
      </c>
      <c r="D101">
        <f>MAX(C101:C$7096)</f>
        <v>20</v>
      </c>
      <c r="E101" s="219">
        <f t="shared" si="2"/>
        <v>-1.9999999999999575E-3</v>
      </c>
      <c r="H101" s="241">
        <v>13.57</v>
      </c>
      <c r="I101">
        <f>MAX(H101:H$7096)</f>
        <v>16.82</v>
      </c>
      <c r="J101" s="219">
        <f t="shared" si="3"/>
        <v>-0.19322235434007135</v>
      </c>
    </row>
    <row r="102" spans="2:10">
      <c r="B102" s="217">
        <v>45680</v>
      </c>
      <c r="C102" s="218">
        <v>19.96</v>
      </c>
      <c r="D102">
        <f>MAX(C102:C$7096)</f>
        <v>20</v>
      </c>
      <c r="E102" s="219">
        <f t="shared" si="2"/>
        <v>-1.9999999999999575E-3</v>
      </c>
      <c r="H102" s="241">
        <v>13.57</v>
      </c>
      <c r="I102">
        <f>MAX(H102:H$7096)</f>
        <v>16.82</v>
      </c>
      <c r="J102" s="219">
        <f t="shared" si="3"/>
        <v>-0.19322235434007135</v>
      </c>
    </row>
    <row r="103" spans="2:10">
      <c r="B103" s="217">
        <v>45679</v>
      </c>
      <c r="C103" s="218">
        <v>19.95</v>
      </c>
      <c r="D103">
        <f>MAX(C103:C$7096)</f>
        <v>20</v>
      </c>
      <c r="E103" s="219">
        <f t="shared" si="2"/>
        <v>-2.5000000000000356E-3</v>
      </c>
      <c r="H103" s="241">
        <v>13.57</v>
      </c>
      <c r="I103">
        <f>MAX(H103:H$7096)</f>
        <v>16.82</v>
      </c>
      <c r="J103" s="219">
        <f t="shared" si="3"/>
        <v>-0.19322235434007135</v>
      </c>
    </row>
    <row r="104" spans="2:10">
      <c r="B104" s="217">
        <v>45678</v>
      </c>
      <c r="C104" s="218">
        <v>19.940000000000001</v>
      </c>
      <c r="D104">
        <f>MAX(C104:C$7096)</f>
        <v>20</v>
      </c>
      <c r="E104" s="219">
        <f t="shared" si="2"/>
        <v>-2.9999999999999359E-3</v>
      </c>
      <c r="H104" s="241">
        <v>13.57</v>
      </c>
      <c r="I104">
        <f>MAX(H104:H$7096)</f>
        <v>16.82</v>
      </c>
      <c r="J104" s="219">
        <f t="shared" si="3"/>
        <v>-0.19322235434007135</v>
      </c>
    </row>
    <row r="105" spans="2:10">
      <c r="B105" s="217">
        <v>45677</v>
      </c>
      <c r="C105" s="218">
        <v>19.940000000000001</v>
      </c>
      <c r="D105">
        <f>MAX(C105:C$7096)</f>
        <v>20</v>
      </c>
      <c r="E105" s="219">
        <f t="shared" si="2"/>
        <v>-2.9999999999999359E-3</v>
      </c>
      <c r="H105" s="241">
        <v>13.57</v>
      </c>
      <c r="I105">
        <f>MAX(H105:H$7096)</f>
        <v>16.82</v>
      </c>
      <c r="J105" s="219">
        <f t="shared" si="3"/>
        <v>-0.19322235434007135</v>
      </c>
    </row>
    <row r="106" spans="2:10">
      <c r="B106" s="217">
        <v>45674</v>
      </c>
      <c r="C106" s="218">
        <v>19.93</v>
      </c>
      <c r="D106">
        <f>MAX(C106:C$7096)</f>
        <v>20</v>
      </c>
      <c r="E106" s="219">
        <f t="shared" si="2"/>
        <v>-3.5000000000000144E-3</v>
      </c>
      <c r="H106" s="241">
        <v>13.57</v>
      </c>
      <c r="I106">
        <f>MAX(H106:H$7096)</f>
        <v>16.82</v>
      </c>
      <c r="J106" s="219">
        <f t="shared" si="3"/>
        <v>-0.19322235434007135</v>
      </c>
    </row>
    <row r="107" spans="2:10">
      <c r="B107" s="217">
        <v>45673</v>
      </c>
      <c r="C107" s="218">
        <v>19.920000000000002</v>
      </c>
      <c r="D107">
        <f>MAX(C107:C$7096)</f>
        <v>20</v>
      </c>
      <c r="E107" s="219">
        <f t="shared" si="2"/>
        <v>-3.9999999999999151E-3</v>
      </c>
      <c r="H107" s="241">
        <v>13.57</v>
      </c>
      <c r="I107">
        <f>MAX(H107:H$7096)</f>
        <v>16.82</v>
      </c>
      <c r="J107" s="219">
        <f t="shared" si="3"/>
        <v>-0.19322235434007135</v>
      </c>
    </row>
    <row r="108" spans="2:10">
      <c r="B108" s="217">
        <v>45672</v>
      </c>
      <c r="C108" s="218">
        <v>19.920000000000002</v>
      </c>
      <c r="D108">
        <f>MAX(C108:C$7096)</f>
        <v>20</v>
      </c>
      <c r="E108" s="219">
        <f t="shared" si="2"/>
        <v>-3.9999999999999151E-3</v>
      </c>
      <c r="H108" s="241">
        <v>13.57</v>
      </c>
      <c r="I108">
        <f>MAX(H108:H$7096)</f>
        <v>16.82</v>
      </c>
      <c r="J108" s="219">
        <f t="shared" si="3"/>
        <v>-0.19322235434007135</v>
      </c>
    </row>
    <row r="109" spans="2:10">
      <c r="B109" s="217">
        <v>45671</v>
      </c>
      <c r="C109" s="218">
        <v>20</v>
      </c>
      <c r="D109">
        <f>MAX(C109:C$7096)</f>
        <v>20</v>
      </c>
      <c r="E109" s="219">
        <f t="shared" si="2"/>
        <v>0</v>
      </c>
      <c r="H109" s="241">
        <v>13.57</v>
      </c>
      <c r="I109">
        <f>MAX(H109:H$7096)</f>
        <v>16.82</v>
      </c>
      <c r="J109" s="219">
        <f t="shared" si="3"/>
        <v>-0.19322235434007135</v>
      </c>
    </row>
    <row r="110" spans="2:10">
      <c r="B110" s="217">
        <v>45670</v>
      </c>
      <c r="C110" s="218">
        <v>20</v>
      </c>
      <c r="D110">
        <f>MAX(C110:C$7096)</f>
        <v>20</v>
      </c>
      <c r="E110" s="219">
        <f t="shared" si="2"/>
        <v>0</v>
      </c>
      <c r="H110" s="241">
        <v>13.57</v>
      </c>
      <c r="I110">
        <f>MAX(H110:H$7096)</f>
        <v>16.82</v>
      </c>
      <c r="J110" s="219">
        <f t="shared" si="3"/>
        <v>-0.19322235434007135</v>
      </c>
    </row>
    <row r="111" spans="2:10">
      <c r="B111" s="217">
        <v>45667</v>
      </c>
      <c r="C111" s="218">
        <v>20</v>
      </c>
      <c r="D111">
        <f>MAX(C111:C$7096)</f>
        <v>20</v>
      </c>
      <c r="E111" s="219">
        <f t="shared" si="2"/>
        <v>0</v>
      </c>
      <c r="H111" s="241">
        <v>13.57</v>
      </c>
      <c r="I111">
        <f>MAX(H111:H$7096)</f>
        <v>16.82</v>
      </c>
      <c r="J111" s="219">
        <f t="shared" si="3"/>
        <v>-0.19322235434007135</v>
      </c>
    </row>
    <row r="112" spans="2:10">
      <c r="B112" s="217">
        <v>45666</v>
      </c>
      <c r="C112" s="218">
        <v>20</v>
      </c>
      <c r="D112">
        <f>MAX(C112:C$7096)</f>
        <v>20</v>
      </c>
      <c r="E112" s="219">
        <f t="shared" si="2"/>
        <v>0</v>
      </c>
      <c r="H112" s="241">
        <v>13.57</v>
      </c>
      <c r="I112">
        <f>MAX(H112:H$7096)</f>
        <v>16.82</v>
      </c>
      <c r="J112" s="219">
        <f t="shared" si="3"/>
        <v>-0.19322235434007135</v>
      </c>
    </row>
    <row r="113" spans="2:10">
      <c r="B113" s="217">
        <v>45665</v>
      </c>
      <c r="C113" s="218">
        <v>19.98</v>
      </c>
      <c r="D113">
        <f>MAX(C113:C$7096)</f>
        <v>20</v>
      </c>
      <c r="E113" s="219">
        <f t="shared" si="2"/>
        <v>-9.9999999999997877E-4</v>
      </c>
      <c r="H113" s="241">
        <v>13.57</v>
      </c>
      <c r="I113">
        <f>MAX(H113:H$7096)</f>
        <v>16.82</v>
      </c>
      <c r="J113" s="219">
        <f t="shared" si="3"/>
        <v>-0.19322235434007135</v>
      </c>
    </row>
    <row r="114" spans="2:10">
      <c r="B114" s="217">
        <v>45664</v>
      </c>
      <c r="C114" s="218">
        <v>20</v>
      </c>
      <c r="D114">
        <f>MAX(C114:C$7096)</f>
        <v>20</v>
      </c>
      <c r="E114" s="219">
        <f t="shared" si="2"/>
        <v>0</v>
      </c>
      <c r="H114" s="241">
        <v>13.57</v>
      </c>
      <c r="I114">
        <f>MAX(H114:H$7096)</f>
        <v>16.82</v>
      </c>
      <c r="J114" s="219">
        <f t="shared" si="3"/>
        <v>-0.19322235434007135</v>
      </c>
    </row>
    <row r="115" spans="2:10">
      <c r="B115" s="217">
        <v>45663</v>
      </c>
      <c r="C115" s="218">
        <v>19.989999999999998</v>
      </c>
      <c r="D115">
        <f>MAX(C115:C$7096)</f>
        <v>19.989999999999998</v>
      </c>
      <c r="E115" s="219">
        <f t="shared" si="2"/>
        <v>0</v>
      </c>
      <c r="H115" s="241">
        <v>13.57</v>
      </c>
      <c r="I115">
        <f>MAX(H115:H$7096)</f>
        <v>16.82</v>
      </c>
      <c r="J115" s="219">
        <f t="shared" si="3"/>
        <v>-0.19322235434007135</v>
      </c>
    </row>
    <row r="116" spans="2:10">
      <c r="B116" s="217">
        <v>45660</v>
      </c>
      <c r="C116" s="218">
        <v>19.98</v>
      </c>
      <c r="D116">
        <f>MAX(C116:C$7096)</f>
        <v>19.98</v>
      </c>
      <c r="E116" s="219">
        <f t="shared" si="2"/>
        <v>0</v>
      </c>
      <c r="H116" s="241">
        <v>13.57</v>
      </c>
      <c r="I116">
        <f>MAX(H116:H$7096)</f>
        <v>16.82</v>
      </c>
      <c r="J116" s="219">
        <f t="shared" si="3"/>
        <v>-0.19322235434007135</v>
      </c>
    </row>
    <row r="117" spans="2:10">
      <c r="B117" s="217">
        <v>45659</v>
      </c>
      <c r="C117" s="218">
        <v>19.97</v>
      </c>
      <c r="D117">
        <f>MAX(C117:C$7096)</f>
        <v>19.97</v>
      </c>
      <c r="E117" s="219">
        <f t="shared" si="2"/>
        <v>0</v>
      </c>
      <c r="H117" s="241">
        <v>13.57</v>
      </c>
      <c r="I117">
        <f>MAX(H117:H$7096)</f>
        <v>16.82</v>
      </c>
      <c r="J117" s="219">
        <f t="shared" si="3"/>
        <v>-0.19322235434007135</v>
      </c>
    </row>
    <row r="118" spans="2:10">
      <c r="B118" s="217">
        <v>45658</v>
      </c>
      <c r="C118" s="218">
        <v>19.97</v>
      </c>
      <c r="D118">
        <f>MAX(C118:C$7096)</f>
        <v>19.97</v>
      </c>
      <c r="E118" s="219">
        <f t="shared" si="2"/>
        <v>0</v>
      </c>
      <c r="H118" s="241">
        <v>13.57</v>
      </c>
      <c r="I118">
        <f>MAX(H118:H$7096)</f>
        <v>16.82</v>
      </c>
      <c r="J118" s="219">
        <f t="shared" si="3"/>
        <v>-0.19322235434007135</v>
      </c>
    </row>
    <row r="119" spans="2:10">
      <c r="B119" s="217">
        <v>45657</v>
      </c>
      <c r="C119" s="218">
        <v>19.97</v>
      </c>
      <c r="D119">
        <f>MAX(C119:C$7096)</f>
        <v>19.97</v>
      </c>
      <c r="E119" s="219">
        <f t="shared" si="2"/>
        <v>0</v>
      </c>
      <c r="H119" s="241">
        <v>13.57</v>
      </c>
      <c r="I119">
        <f>MAX(H119:H$7096)</f>
        <v>16.82</v>
      </c>
      <c r="J119" s="219">
        <f t="shared" si="3"/>
        <v>-0.19322235434007135</v>
      </c>
    </row>
    <row r="120" spans="2:10">
      <c r="B120" s="217">
        <v>45656</v>
      </c>
      <c r="C120" s="218">
        <v>19.96</v>
      </c>
      <c r="D120">
        <f>MAX(C120:C$7096)</f>
        <v>19.96</v>
      </c>
      <c r="E120" s="219">
        <f t="shared" si="2"/>
        <v>0</v>
      </c>
      <c r="H120" s="241">
        <v>13.57</v>
      </c>
      <c r="I120">
        <f>MAX(H120:H$7096)</f>
        <v>16.82</v>
      </c>
      <c r="J120" s="219">
        <f t="shared" si="3"/>
        <v>-0.19322235434007135</v>
      </c>
    </row>
    <row r="121" spans="2:10">
      <c r="B121" s="217">
        <v>45653</v>
      </c>
      <c r="C121" s="218">
        <v>19.95</v>
      </c>
      <c r="D121">
        <f>MAX(C121:C$7096)</f>
        <v>19.95</v>
      </c>
      <c r="E121" s="219">
        <f t="shared" si="2"/>
        <v>0</v>
      </c>
      <c r="H121" s="241">
        <v>13.57</v>
      </c>
      <c r="I121">
        <f>MAX(H121:H$7096)</f>
        <v>16.82</v>
      </c>
      <c r="J121" s="219">
        <f t="shared" si="3"/>
        <v>-0.19322235434007135</v>
      </c>
    </row>
    <row r="122" spans="2:10">
      <c r="B122" s="217">
        <v>45652</v>
      </c>
      <c r="C122" s="218">
        <v>19.940000000000001</v>
      </c>
      <c r="D122">
        <f>MAX(C122:C$7096)</f>
        <v>19.940000000000001</v>
      </c>
      <c r="E122" s="219">
        <f t="shared" si="2"/>
        <v>0</v>
      </c>
      <c r="H122" s="241">
        <v>13.57</v>
      </c>
      <c r="I122">
        <f>MAX(H122:H$7096)</f>
        <v>16.82</v>
      </c>
      <c r="J122" s="219">
        <f t="shared" si="3"/>
        <v>-0.19322235434007135</v>
      </c>
    </row>
    <row r="123" spans="2:10">
      <c r="B123" s="217">
        <v>45651</v>
      </c>
      <c r="C123" s="218">
        <v>19.940000000000001</v>
      </c>
      <c r="D123">
        <f>MAX(C123:C$7096)</f>
        <v>19.940000000000001</v>
      </c>
      <c r="E123" s="219">
        <f t="shared" si="2"/>
        <v>0</v>
      </c>
      <c r="H123" s="241">
        <v>13.57</v>
      </c>
      <c r="I123">
        <f>MAX(H123:H$7096)</f>
        <v>16.82</v>
      </c>
      <c r="J123" s="219">
        <f t="shared" si="3"/>
        <v>-0.19322235434007135</v>
      </c>
    </row>
    <row r="124" spans="2:10">
      <c r="B124" s="217">
        <v>45650</v>
      </c>
      <c r="C124" s="218">
        <v>19.93</v>
      </c>
      <c r="D124">
        <f>MAX(C124:C$7096)</f>
        <v>19.93</v>
      </c>
      <c r="E124" s="219">
        <f t="shared" si="2"/>
        <v>0</v>
      </c>
      <c r="H124" s="241">
        <v>13.57</v>
      </c>
      <c r="I124">
        <f>MAX(H124:H$7096)</f>
        <v>16.82</v>
      </c>
      <c r="J124" s="219">
        <f t="shared" si="3"/>
        <v>-0.19322235434007135</v>
      </c>
    </row>
    <row r="125" spans="2:10">
      <c r="B125" s="217">
        <v>45649</v>
      </c>
      <c r="C125" s="218">
        <v>19.93</v>
      </c>
      <c r="D125">
        <f>MAX(C125:C$7096)</f>
        <v>19.93</v>
      </c>
      <c r="E125" s="219">
        <f t="shared" si="2"/>
        <v>0</v>
      </c>
      <c r="H125" s="241">
        <v>13.57</v>
      </c>
      <c r="I125">
        <f>MAX(H125:H$7096)</f>
        <v>16.82</v>
      </c>
      <c r="J125" s="219">
        <f t="shared" si="3"/>
        <v>-0.19322235434007135</v>
      </c>
    </row>
    <row r="126" spans="2:10">
      <c r="B126" s="217">
        <v>45646</v>
      </c>
      <c r="C126" s="218">
        <v>19.91</v>
      </c>
      <c r="D126">
        <f>MAX(C126:C$7096)</f>
        <v>19.91</v>
      </c>
      <c r="E126" s="219">
        <f t="shared" si="2"/>
        <v>0</v>
      </c>
      <c r="H126" s="241">
        <v>13.57</v>
      </c>
      <c r="I126">
        <f>MAX(H126:H$7096)</f>
        <v>16.82</v>
      </c>
      <c r="J126" s="219">
        <f t="shared" si="3"/>
        <v>-0.19322235434007135</v>
      </c>
    </row>
    <row r="127" spans="2:10">
      <c r="B127" s="217">
        <v>45645</v>
      </c>
      <c r="C127" s="218">
        <v>19.91</v>
      </c>
      <c r="D127">
        <f>MAX(C127:C$7096)</f>
        <v>19.91</v>
      </c>
      <c r="E127" s="219">
        <f t="shared" si="2"/>
        <v>0</v>
      </c>
      <c r="H127" s="241">
        <v>13.57</v>
      </c>
      <c r="I127">
        <f>MAX(H127:H$7096)</f>
        <v>16.82</v>
      </c>
      <c r="J127" s="219">
        <f t="shared" si="3"/>
        <v>-0.19322235434007135</v>
      </c>
    </row>
    <row r="128" spans="2:10">
      <c r="B128" s="217">
        <v>45644</v>
      </c>
      <c r="C128" s="218">
        <v>19.91</v>
      </c>
      <c r="D128">
        <f>MAX(C128:C$7096)</f>
        <v>19.91</v>
      </c>
      <c r="E128" s="219">
        <f t="shared" si="2"/>
        <v>0</v>
      </c>
      <c r="H128" s="241">
        <v>13.57</v>
      </c>
      <c r="I128">
        <f>MAX(H128:H$7096)</f>
        <v>16.82</v>
      </c>
      <c r="J128" s="219">
        <f t="shared" si="3"/>
        <v>-0.19322235434007135</v>
      </c>
    </row>
    <row r="129" spans="2:10">
      <c r="B129" s="217">
        <v>45643</v>
      </c>
      <c r="C129" s="218">
        <v>19.91</v>
      </c>
      <c r="D129">
        <f>MAX(C129:C$7096)</f>
        <v>19.91</v>
      </c>
      <c r="E129" s="219">
        <f t="shared" si="2"/>
        <v>0</v>
      </c>
      <c r="H129" s="241">
        <v>13.57</v>
      </c>
      <c r="I129">
        <f>MAX(H129:H$7096)</f>
        <v>16.82</v>
      </c>
      <c r="J129" s="219">
        <f t="shared" si="3"/>
        <v>-0.19322235434007135</v>
      </c>
    </row>
    <row r="130" spans="2:10">
      <c r="B130" s="217">
        <v>45642</v>
      </c>
      <c r="C130" s="218">
        <v>19.899999999999999</v>
      </c>
      <c r="D130">
        <f>MAX(C130:C$7096)</f>
        <v>19.899999999999999</v>
      </c>
      <c r="E130" s="219">
        <f t="shared" ref="E130:E193" si="4">(C130-D130)/D130</f>
        <v>0</v>
      </c>
      <c r="H130" s="241">
        <v>13.57</v>
      </c>
      <c r="I130">
        <f>MAX(H130:H$7096)</f>
        <v>16.82</v>
      </c>
      <c r="J130" s="219">
        <f t="shared" ref="J130:J193" si="5">(H130-I130)/I130</f>
        <v>-0.19322235434007135</v>
      </c>
    </row>
    <row r="131" spans="2:10">
      <c r="B131" s="217">
        <v>45639</v>
      </c>
      <c r="C131" s="218">
        <v>19.89</v>
      </c>
      <c r="D131">
        <f>MAX(C131:C$7096)</f>
        <v>19.89</v>
      </c>
      <c r="E131" s="219">
        <f t="shared" si="4"/>
        <v>0</v>
      </c>
      <c r="H131" s="241">
        <v>13.57</v>
      </c>
      <c r="I131">
        <f>MAX(H131:H$7096)</f>
        <v>16.82</v>
      </c>
      <c r="J131" s="219">
        <f t="shared" si="5"/>
        <v>-0.19322235434007135</v>
      </c>
    </row>
    <row r="132" spans="2:10">
      <c r="B132" s="217">
        <v>45638</v>
      </c>
      <c r="C132" s="218">
        <v>19.88</v>
      </c>
      <c r="D132">
        <f>MAX(C132:C$7096)</f>
        <v>19.88</v>
      </c>
      <c r="E132" s="219">
        <f t="shared" si="4"/>
        <v>0</v>
      </c>
      <c r="H132" s="241">
        <v>13.57</v>
      </c>
      <c r="I132">
        <f>MAX(H132:H$7096)</f>
        <v>16.82</v>
      </c>
      <c r="J132" s="219">
        <f t="shared" si="5"/>
        <v>-0.19322235434007135</v>
      </c>
    </row>
    <row r="133" spans="2:10">
      <c r="B133" s="217">
        <v>45637</v>
      </c>
      <c r="C133" s="218">
        <v>19.88</v>
      </c>
      <c r="D133">
        <f>MAX(C133:C$7096)</f>
        <v>19.88</v>
      </c>
      <c r="E133" s="219">
        <f t="shared" si="4"/>
        <v>0</v>
      </c>
      <c r="H133" s="241">
        <v>13.57</v>
      </c>
      <c r="I133">
        <f>MAX(H133:H$7096)</f>
        <v>16.82</v>
      </c>
      <c r="J133" s="219">
        <f t="shared" si="5"/>
        <v>-0.19322235434007135</v>
      </c>
    </row>
    <row r="134" spans="2:10">
      <c r="B134" s="217">
        <v>45636</v>
      </c>
      <c r="C134" s="218">
        <v>19.88</v>
      </c>
      <c r="D134">
        <f>MAX(C134:C$7096)</f>
        <v>19.88</v>
      </c>
      <c r="E134" s="219">
        <f t="shared" si="4"/>
        <v>0</v>
      </c>
      <c r="H134" s="241">
        <v>13.57</v>
      </c>
      <c r="I134">
        <f>MAX(H134:H$7096)</f>
        <v>16.82</v>
      </c>
      <c r="J134" s="219">
        <f t="shared" si="5"/>
        <v>-0.19322235434007135</v>
      </c>
    </row>
    <row r="135" spans="2:10">
      <c r="B135" s="217">
        <v>45635</v>
      </c>
      <c r="C135" s="218">
        <v>19.88</v>
      </c>
      <c r="D135">
        <f>MAX(C135:C$7096)</f>
        <v>19.88</v>
      </c>
      <c r="E135" s="219">
        <f t="shared" si="4"/>
        <v>0</v>
      </c>
      <c r="H135" s="241">
        <v>13.57</v>
      </c>
      <c r="I135">
        <f>MAX(H135:H$7096)</f>
        <v>16.82</v>
      </c>
      <c r="J135" s="219">
        <f t="shared" si="5"/>
        <v>-0.19322235434007135</v>
      </c>
    </row>
    <row r="136" spans="2:10">
      <c r="B136" s="217">
        <v>45632</v>
      </c>
      <c r="C136" s="218">
        <v>19.86</v>
      </c>
      <c r="D136">
        <f>MAX(C136:C$7096)</f>
        <v>19.86</v>
      </c>
      <c r="E136" s="219">
        <f t="shared" si="4"/>
        <v>0</v>
      </c>
      <c r="H136" s="241">
        <v>13.57</v>
      </c>
      <c r="I136">
        <f>MAX(H136:H$7096)</f>
        <v>16.82</v>
      </c>
      <c r="J136" s="219">
        <f t="shared" si="5"/>
        <v>-0.19322235434007135</v>
      </c>
    </row>
    <row r="137" spans="2:10">
      <c r="B137" s="217">
        <v>45631</v>
      </c>
      <c r="C137" s="218">
        <v>19.86</v>
      </c>
      <c r="D137">
        <f>MAX(C137:C$7096)</f>
        <v>19.86</v>
      </c>
      <c r="E137" s="219">
        <f t="shared" si="4"/>
        <v>0</v>
      </c>
      <c r="H137" s="241">
        <v>13.57</v>
      </c>
      <c r="I137">
        <f>MAX(H137:H$7096)</f>
        <v>16.82</v>
      </c>
      <c r="J137" s="219">
        <f t="shared" si="5"/>
        <v>-0.19322235434007135</v>
      </c>
    </row>
    <row r="138" spans="2:10">
      <c r="B138" s="217">
        <v>45630</v>
      </c>
      <c r="C138" s="218">
        <v>19.850000000000001</v>
      </c>
      <c r="D138">
        <f>MAX(C138:C$7096)</f>
        <v>19.850000000000001</v>
      </c>
      <c r="E138" s="219">
        <f t="shared" si="4"/>
        <v>0</v>
      </c>
      <c r="H138" s="241">
        <v>13.57</v>
      </c>
      <c r="I138">
        <f>MAX(H138:H$7096)</f>
        <v>16.82</v>
      </c>
      <c r="J138" s="219">
        <f t="shared" si="5"/>
        <v>-0.19322235434007135</v>
      </c>
    </row>
    <row r="139" spans="2:10">
      <c r="B139" s="217">
        <v>45629</v>
      </c>
      <c r="C139" s="218">
        <v>19.850000000000001</v>
      </c>
      <c r="D139">
        <f>MAX(C139:C$7096)</f>
        <v>19.850000000000001</v>
      </c>
      <c r="E139" s="219">
        <f t="shared" si="4"/>
        <v>0</v>
      </c>
      <c r="H139" s="241">
        <v>13.57</v>
      </c>
      <c r="I139">
        <f>MAX(H139:H$7096)</f>
        <v>16.82</v>
      </c>
      <c r="J139" s="219">
        <f t="shared" si="5"/>
        <v>-0.19322235434007135</v>
      </c>
    </row>
    <row r="140" spans="2:10">
      <c r="B140" s="217">
        <v>45628</v>
      </c>
      <c r="C140" s="218">
        <v>19.84</v>
      </c>
      <c r="D140">
        <f>MAX(C140:C$7096)</f>
        <v>19.84</v>
      </c>
      <c r="E140" s="219">
        <f t="shared" si="4"/>
        <v>0</v>
      </c>
      <c r="H140" s="241">
        <v>13.57</v>
      </c>
      <c r="I140">
        <f>MAX(H140:H$7096)</f>
        <v>16.82</v>
      </c>
      <c r="J140" s="219">
        <f t="shared" si="5"/>
        <v>-0.19322235434007135</v>
      </c>
    </row>
    <row r="141" spans="2:10">
      <c r="B141" s="217">
        <v>45625</v>
      </c>
      <c r="C141" s="218">
        <v>19.829999999999998</v>
      </c>
      <c r="D141">
        <f>MAX(C141:C$7096)</f>
        <v>19.829999999999998</v>
      </c>
      <c r="E141" s="219">
        <f t="shared" si="4"/>
        <v>0</v>
      </c>
      <c r="H141" s="241">
        <v>13.57</v>
      </c>
      <c r="I141">
        <f>MAX(H141:H$7096)</f>
        <v>16.82</v>
      </c>
      <c r="J141" s="219">
        <f t="shared" si="5"/>
        <v>-0.19322235434007135</v>
      </c>
    </row>
    <row r="142" spans="2:10">
      <c r="B142" s="217">
        <v>45624</v>
      </c>
      <c r="C142" s="218">
        <v>19.82</v>
      </c>
      <c r="D142">
        <f>MAX(C142:C$7096)</f>
        <v>19.82</v>
      </c>
      <c r="E142" s="219">
        <f t="shared" si="4"/>
        <v>0</v>
      </c>
      <c r="H142" s="241">
        <v>13.35</v>
      </c>
      <c r="I142">
        <f>MAX(H142:H$7096)</f>
        <v>16.82</v>
      </c>
      <c r="J142" s="219">
        <f t="shared" si="5"/>
        <v>-0.20630202140309159</v>
      </c>
    </row>
    <row r="143" spans="2:10">
      <c r="B143" s="217">
        <v>45623</v>
      </c>
      <c r="C143" s="218">
        <v>19.82</v>
      </c>
      <c r="D143">
        <f>MAX(C143:C$7096)</f>
        <v>19.82</v>
      </c>
      <c r="E143" s="219">
        <f t="shared" si="4"/>
        <v>0</v>
      </c>
      <c r="H143" s="241">
        <v>13.35</v>
      </c>
      <c r="I143">
        <f>MAX(H143:H$7096)</f>
        <v>16.82</v>
      </c>
      <c r="J143" s="219">
        <f t="shared" si="5"/>
        <v>-0.20630202140309159</v>
      </c>
    </row>
    <row r="144" spans="2:10">
      <c r="B144" s="217">
        <v>45622</v>
      </c>
      <c r="C144" s="218">
        <v>19.809999999999999</v>
      </c>
      <c r="D144">
        <f>MAX(C144:C$7096)</f>
        <v>19.809999999999999</v>
      </c>
      <c r="E144" s="219">
        <f t="shared" si="4"/>
        <v>0</v>
      </c>
      <c r="H144" s="241">
        <v>13.35</v>
      </c>
      <c r="I144">
        <f>MAX(H144:H$7096)</f>
        <v>16.82</v>
      </c>
      <c r="J144" s="219">
        <f t="shared" si="5"/>
        <v>-0.20630202140309159</v>
      </c>
    </row>
    <row r="145" spans="2:10">
      <c r="B145" s="217">
        <v>45621</v>
      </c>
      <c r="C145" s="218">
        <v>19.809999999999999</v>
      </c>
      <c r="D145">
        <f>MAX(C145:C$7096)</f>
        <v>19.809999999999999</v>
      </c>
      <c r="E145" s="219">
        <f t="shared" si="4"/>
        <v>0</v>
      </c>
      <c r="H145" s="241">
        <v>13.35</v>
      </c>
      <c r="I145">
        <f>MAX(H145:H$7096)</f>
        <v>16.82</v>
      </c>
      <c r="J145" s="219">
        <f t="shared" si="5"/>
        <v>-0.20630202140309159</v>
      </c>
    </row>
    <row r="146" spans="2:10">
      <c r="B146" s="217">
        <v>45618</v>
      </c>
      <c r="C146" s="218">
        <v>19.8</v>
      </c>
      <c r="D146">
        <f>MAX(C146:C$7096)</f>
        <v>19.8</v>
      </c>
      <c r="E146" s="219">
        <f t="shared" si="4"/>
        <v>0</v>
      </c>
      <c r="H146" s="241">
        <v>13.35</v>
      </c>
      <c r="I146">
        <f>MAX(H146:H$7096)</f>
        <v>16.82</v>
      </c>
      <c r="J146" s="219">
        <f t="shared" si="5"/>
        <v>-0.20630202140309159</v>
      </c>
    </row>
    <row r="147" spans="2:10">
      <c r="B147" s="217">
        <v>45617</v>
      </c>
      <c r="C147" s="218">
        <v>19.79</v>
      </c>
      <c r="D147">
        <f>MAX(C147:C$7096)</f>
        <v>19.79</v>
      </c>
      <c r="E147" s="219">
        <f t="shared" si="4"/>
        <v>0</v>
      </c>
      <c r="H147" s="241">
        <v>13.35</v>
      </c>
      <c r="I147">
        <f>MAX(H147:H$7096)</f>
        <v>16.82</v>
      </c>
      <c r="J147" s="219">
        <f t="shared" si="5"/>
        <v>-0.20630202140309159</v>
      </c>
    </row>
    <row r="148" spans="2:10">
      <c r="B148" s="217">
        <v>45616</v>
      </c>
      <c r="C148" s="218">
        <v>19.79</v>
      </c>
      <c r="D148">
        <f>MAX(C148:C$7096)</f>
        <v>19.79</v>
      </c>
      <c r="E148" s="219">
        <f t="shared" si="4"/>
        <v>0</v>
      </c>
      <c r="H148" s="241">
        <v>13.35</v>
      </c>
      <c r="I148">
        <f>MAX(H148:H$7096)</f>
        <v>16.82</v>
      </c>
      <c r="J148" s="219">
        <f t="shared" si="5"/>
        <v>-0.20630202140309159</v>
      </c>
    </row>
    <row r="149" spans="2:10">
      <c r="B149" s="217">
        <v>45615</v>
      </c>
      <c r="C149" s="218">
        <v>19.78</v>
      </c>
      <c r="D149">
        <f>MAX(C149:C$7096)</f>
        <v>19.78</v>
      </c>
      <c r="E149" s="219">
        <f t="shared" si="4"/>
        <v>0</v>
      </c>
      <c r="H149" s="241">
        <v>13.35</v>
      </c>
      <c r="I149">
        <f>MAX(H149:H$7096)</f>
        <v>16.82</v>
      </c>
      <c r="J149" s="219">
        <f t="shared" si="5"/>
        <v>-0.20630202140309159</v>
      </c>
    </row>
    <row r="150" spans="2:10">
      <c r="B150" s="217">
        <v>45614</v>
      </c>
      <c r="C150" s="218">
        <v>19.78</v>
      </c>
      <c r="D150">
        <f>MAX(C150:C$7096)</f>
        <v>19.78</v>
      </c>
      <c r="E150" s="219">
        <f t="shared" si="4"/>
        <v>0</v>
      </c>
      <c r="H150" s="241">
        <v>13.35</v>
      </c>
      <c r="I150">
        <f>MAX(H150:H$7096)</f>
        <v>16.82</v>
      </c>
      <c r="J150" s="219">
        <f t="shared" si="5"/>
        <v>-0.20630202140309159</v>
      </c>
    </row>
    <row r="151" spans="2:10">
      <c r="B151" s="217">
        <v>45611</v>
      </c>
      <c r="C151" s="218">
        <v>19.760000000000002</v>
      </c>
      <c r="D151">
        <f>MAX(C151:C$7096)</f>
        <v>19.760000000000002</v>
      </c>
      <c r="E151" s="219">
        <f t="shared" si="4"/>
        <v>0</v>
      </c>
      <c r="H151" s="241">
        <v>13.35</v>
      </c>
      <c r="I151">
        <f>MAX(H151:H$7096)</f>
        <v>16.82</v>
      </c>
      <c r="J151" s="219">
        <f t="shared" si="5"/>
        <v>-0.20630202140309159</v>
      </c>
    </row>
    <row r="152" spans="2:10">
      <c r="B152" s="217">
        <v>45610</v>
      </c>
      <c r="C152" s="218">
        <v>19.760000000000002</v>
      </c>
      <c r="D152">
        <f>MAX(C152:C$7096)</f>
        <v>19.760000000000002</v>
      </c>
      <c r="E152" s="219">
        <f t="shared" si="4"/>
        <v>0</v>
      </c>
      <c r="H152" s="241">
        <v>13.35</v>
      </c>
      <c r="I152">
        <f>MAX(H152:H$7096)</f>
        <v>16.82</v>
      </c>
      <c r="J152" s="219">
        <f t="shared" si="5"/>
        <v>-0.20630202140309159</v>
      </c>
    </row>
    <row r="153" spans="2:10">
      <c r="B153" s="217">
        <v>45609</v>
      </c>
      <c r="C153" s="218">
        <v>19.75</v>
      </c>
      <c r="D153">
        <f>MAX(C153:C$7096)</f>
        <v>19.75</v>
      </c>
      <c r="E153" s="219">
        <f t="shared" si="4"/>
        <v>0</v>
      </c>
      <c r="H153" s="241">
        <v>13.35</v>
      </c>
      <c r="I153">
        <f>MAX(H153:H$7096)</f>
        <v>16.82</v>
      </c>
      <c r="J153" s="219">
        <f t="shared" si="5"/>
        <v>-0.20630202140309159</v>
      </c>
    </row>
    <row r="154" spans="2:10">
      <c r="B154" s="217">
        <v>45608</v>
      </c>
      <c r="C154" s="218">
        <v>19.75</v>
      </c>
      <c r="D154">
        <f>MAX(C154:C$7096)</f>
        <v>19.75</v>
      </c>
      <c r="E154" s="219">
        <f t="shared" si="4"/>
        <v>0</v>
      </c>
      <c r="H154" s="241">
        <v>13.35</v>
      </c>
      <c r="I154">
        <f>MAX(H154:H$7096)</f>
        <v>16.82</v>
      </c>
      <c r="J154" s="219">
        <f t="shared" si="5"/>
        <v>-0.20630202140309159</v>
      </c>
    </row>
    <row r="155" spans="2:10">
      <c r="B155" s="217">
        <v>45607</v>
      </c>
      <c r="C155" s="218">
        <v>19.739999999999998</v>
      </c>
      <c r="D155">
        <f>MAX(C155:C$7096)</f>
        <v>19.739999999999998</v>
      </c>
      <c r="E155" s="219">
        <f t="shared" si="4"/>
        <v>0</v>
      </c>
      <c r="H155" s="241">
        <v>13.35</v>
      </c>
      <c r="I155">
        <f>MAX(H155:H$7096)</f>
        <v>16.82</v>
      </c>
      <c r="J155" s="219">
        <f t="shared" si="5"/>
        <v>-0.20630202140309159</v>
      </c>
    </row>
    <row r="156" spans="2:10">
      <c r="B156" s="217">
        <v>45604</v>
      </c>
      <c r="C156" s="218">
        <v>19.73</v>
      </c>
      <c r="D156">
        <f>MAX(C156:C$7096)</f>
        <v>19.73</v>
      </c>
      <c r="E156" s="219">
        <f t="shared" si="4"/>
        <v>0</v>
      </c>
      <c r="H156" s="241">
        <v>13.35</v>
      </c>
      <c r="I156">
        <f>MAX(H156:H$7096)</f>
        <v>16.82</v>
      </c>
      <c r="J156" s="219">
        <f t="shared" si="5"/>
        <v>-0.20630202140309159</v>
      </c>
    </row>
    <row r="157" spans="2:10">
      <c r="B157" s="217">
        <v>45603</v>
      </c>
      <c r="C157" s="218">
        <v>19.72</v>
      </c>
      <c r="D157">
        <f>MAX(C157:C$7096)</f>
        <v>19.72</v>
      </c>
      <c r="E157" s="219">
        <f t="shared" si="4"/>
        <v>0</v>
      </c>
      <c r="H157" s="241">
        <v>13.35</v>
      </c>
      <c r="I157">
        <f>MAX(H157:H$7096)</f>
        <v>16.82</v>
      </c>
      <c r="J157" s="219">
        <f t="shared" si="5"/>
        <v>-0.20630202140309159</v>
      </c>
    </row>
    <row r="158" spans="2:10">
      <c r="B158" s="217">
        <v>45602</v>
      </c>
      <c r="C158" s="218">
        <v>19.71</v>
      </c>
      <c r="D158">
        <f>MAX(C158:C$7096)</f>
        <v>19.71</v>
      </c>
      <c r="E158" s="219">
        <f t="shared" si="4"/>
        <v>0</v>
      </c>
      <c r="H158" s="241">
        <v>13.35</v>
      </c>
      <c r="I158">
        <f>MAX(H158:H$7096)</f>
        <v>16.82</v>
      </c>
      <c r="J158" s="219">
        <f t="shared" si="5"/>
        <v>-0.20630202140309159</v>
      </c>
    </row>
    <row r="159" spans="2:10">
      <c r="B159" s="217">
        <v>45601</v>
      </c>
      <c r="C159" s="218">
        <v>19.71</v>
      </c>
      <c r="D159">
        <f>MAX(C159:C$7096)</f>
        <v>19.71</v>
      </c>
      <c r="E159" s="219">
        <f t="shared" si="4"/>
        <v>0</v>
      </c>
      <c r="H159" s="241">
        <v>13.35</v>
      </c>
      <c r="I159">
        <f>MAX(H159:H$7096)</f>
        <v>16.82</v>
      </c>
      <c r="J159" s="219">
        <f t="shared" si="5"/>
        <v>-0.20630202140309159</v>
      </c>
    </row>
    <row r="160" spans="2:10">
      <c r="B160" s="217">
        <v>45600</v>
      </c>
      <c r="C160" s="218">
        <v>19.7</v>
      </c>
      <c r="D160">
        <f>MAX(C160:C$7096)</f>
        <v>19.7</v>
      </c>
      <c r="E160" s="219">
        <f t="shared" si="4"/>
        <v>0</v>
      </c>
      <c r="H160" s="241">
        <v>13.35</v>
      </c>
      <c r="I160">
        <f>MAX(H160:H$7096)</f>
        <v>16.82</v>
      </c>
      <c r="J160" s="219">
        <f t="shared" si="5"/>
        <v>-0.20630202140309159</v>
      </c>
    </row>
    <row r="161" spans="2:10">
      <c r="B161" s="217">
        <v>45597</v>
      </c>
      <c r="C161" s="218">
        <v>19.690000000000001</v>
      </c>
      <c r="D161">
        <f>MAX(C161:C$7096)</f>
        <v>19.690000000000001</v>
      </c>
      <c r="E161" s="219">
        <f t="shared" si="4"/>
        <v>0</v>
      </c>
      <c r="H161" s="241">
        <v>13.35</v>
      </c>
      <c r="I161">
        <f>MAX(H161:H$7096)</f>
        <v>16.82</v>
      </c>
      <c r="J161" s="219">
        <f t="shared" si="5"/>
        <v>-0.20630202140309159</v>
      </c>
    </row>
    <row r="162" spans="2:10">
      <c r="B162" s="217">
        <v>45596</v>
      </c>
      <c r="C162" s="218">
        <v>19.68</v>
      </c>
      <c r="D162">
        <f>MAX(C162:C$7096)</f>
        <v>19.68</v>
      </c>
      <c r="E162" s="219">
        <f t="shared" si="4"/>
        <v>0</v>
      </c>
      <c r="H162" s="241">
        <v>13.35</v>
      </c>
      <c r="I162">
        <f>MAX(H162:H$7096)</f>
        <v>16.82</v>
      </c>
      <c r="J162" s="219">
        <f t="shared" si="5"/>
        <v>-0.20630202140309159</v>
      </c>
    </row>
    <row r="163" spans="2:10">
      <c r="B163" s="217">
        <v>45595</v>
      </c>
      <c r="C163" s="218">
        <v>19.68</v>
      </c>
      <c r="D163">
        <f>MAX(C163:C$7096)</f>
        <v>19.68</v>
      </c>
      <c r="E163" s="219">
        <f t="shared" si="4"/>
        <v>0</v>
      </c>
      <c r="H163" s="241">
        <v>13.35</v>
      </c>
      <c r="I163">
        <f>MAX(H163:H$7096)</f>
        <v>16.82</v>
      </c>
      <c r="J163" s="219">
        <f t="shared" si="5"/>
        <v>-0.20630202140309159</v>
      </c>
    </row>
    <row r="164" spans="2:10">
      <c r="B164" s="217">
        <v>45594</v>
      </c>
      <c r="C164" s="218">
        <v>19.670000000000002</v>
      </c>
      <c r="D164">
        <f>MAX(C164:C$7096)</f>
        <v>19.670000000000002</v>
      </c>
      <c r="E164" s="219">
        <f t="shared" si="4"/>
        <v>0</v>
      </c>
      <c r="H164" s="241">
        <v>13.35</v>
      </c>
      <c r="I164">
        <f>MAX(H164:H$7096)</f>
        <v>16.82</v>
      </c>
      <c r="J164" s="219">
        <f t="shared" si="5"/>
        <v>-0.20630202140309159</v>
      </c>
    </row>
    <row r="165" spans="2:10">
      <c r="B165" s="217">
        <v>45593</v>
      </c>
      <c r="C165" s="218">
        <v>19.670000000000002</v>
      </c>
      <c r="D165">
        <f>MAX(C165:C$7096)</f>
        <v>19.670000000000002</v>
      </c>
      <c r="E165" s="219">
        <f t="shared" si="4"/>
        <v>0</v>
      </c>
      <c r="H165" s="241">
        <v>13.35</v>
      </c>
      <c r="I165">
        <f>MAX(H165:H$7096)</f>
        <v>16.82</v>
      </c>
      <c r="J165" s="219">
        <f t="shared" si="5"/>
        <v>-0.20630202140309159</v>
      </c>
    </row>
    <row r="166" spans="2:10">
      <c r="B166" s="217">
        <v>45590</v>
      </c>
      <c r="C166" s="218">
        <v>19.66</v>
      </c>
      <c r="D166">
        <f>MAX(C166:C$7096)</f>
        <v>19.66</v>
      </c>
      <c r="E166" s="219">
        <f t="shared" si="4"/>
        <v>0</v>
      </c>
      <c r="H166" s="241">
        <v>13.35</v>
      </c>
      <c r="I166">
        <f>MAX(H166:H$7096)</f>
        <v>16.82</v>
      </c>
      <c r="J166" s="219">
        <f t="shared" si="5"/>
        <v>-0.20630202140309159</v>
      </c>
    </row>
    <row r="167" spans="2:10">
      <c r="B167" s="217">
        <v>45589</v>
      </c>
      <c r="C167" s="218">
        <v>19.649999999999999</v>
      </c>
      <c r="D167">
        <f>MAX(C167:C$7096)</f>
        <v>19.649999999999999</v>
      </c>
      <c r="E167" s="219">
        <f t="shared" si="4"/>
        <v>0</v>
      </c>
      <c r="H167" s="241">
        <v>13.35</v>
      </c>
      <c r="I167">
        <f>MAX(H167:H$7096)</f>
        <v>16.82</v>
      </c>
      <c r="J167" s="219">
        <f t="shared" si="5"/>
        <v>-0.20630202140309159</v>
      </c>
    </row>
    <row r="168" spans="2:10">
      <c r="B168" s="217">
        <v>45588</v>
      </c>
      <c r="C168" s="218">
        <v>19.63</v>
      </c>
      <c r="D168">
        <f>MAX(C168:C$7096)</f>
        <v>19.63</v>
      </c>
      <c r="E168" s="219">
        <f t="shared" si="4"/>
        <v>0</v>
      </c>
      <c r="H168" s="241">
        <v>13.35</v>
      </c>
      <c r="I168">
        <f>MAX(H168:H$7096)</f>
        <v>16.82</v>
      </c>
      <c r="J168" s="219">
        <f t="shared" si="5"/>
        <v>-0.20630202140309159</v>
      </c>
    </row>
    <row r="169" spans="2:10">
      <c r="B169" s="217">
        <v>45587</v>
      </c>
      <c r="C169" s="218">
        <v>19.55</v>
      </c>
      <c r="D169">
        <f>MAX(C169:C$7096)</f>
        <v>19.55</v>
      </c>
      <c r="E169" s="219">
        <f t="shared" si="4"/>
        <v>0</v>
      </c>
      <c r="H169" s="241">
        <v>13.35</v>
      </c>
      <c r="I169">
        <f>MAX(H169:H$7096)</f>
        <v>16.82</v>
      </c>
      <c r="J169" s="219">
        <f t="shared" si="5"/>
        <v>-0.20630202140309159</v>
      </c>
    </row>
    <row r="170" spans="2:10">
      <c r="B170" s="217">
        <v>45586</v>
      </c>
      <c r="C170" s="218">
        <v>19.54</v>
      </c>
      <c r="D170">
        <f>MAX(C170:C$7096)</f>
        <v>19.54</v>
      </c>
      <c r="E170" s="219">
        <f t="shared" si="4"/>
        <v>0</v>
      </c>
      <c r="H170" s="241">
        <v>13.35</v>
      </c>
      <c r="I170">
        <f>MAX(H170:H$7096)</f>
        <v>16.82</v>
      </c>
      <c r="J170" s="219">
        <f t="shared" si="5"/>
        <v>-0.20630202140309159</v>
      </c>
    </row>
    <row r="171" spans="2:10">
      <c r="B171" s="217">
        <v>45583</v>
      </c>
      <c r="C171" s="218">
        <v>19.53</v>
      </c>
      <c r="D171">
        <f>MAX(C171:C$7096)</f>
        <v>19.53</v>
      </c>
      <c r="E171" s="219">
        <f t="shared" si="4"/>
        <v>0</v>
      </c>
      <c r="H171" s="241">
        <v>13.35</v>
      </c>
      <c r="I171">
        <f>MAX(H171:H$7096)</f>
        <v>16.82</v>
      </c>
      <c r="J171" s="219">
        <f t="shared" si="5"/>
        <v>-0.20630202140309159</v>
      </c>
    </row>
    <row r="172" spans="2:10">
      <c r="B172" s="217">
        <v>45582</v>
      </c>
      <c r="C172" s="218">
        <v>19.52</v>
      </c>
      <c r="D172">
        <f>MAX(C172:C$7096)</f>
        <v>19.52</v>
      </c>
      <c r="E172" s="219">
        <f t="shared" si="4"/>
        <v>0</v>
      </c>
      <c r="H172" s="241">
        <v>13.35</v>
      </c>
      <c r="I172">
        <f>MAX(H172:H$7096)</f>
        <v>16.82</v>
      </c>
      <c r="J172" s="219">
        <f t="shared" si="5"/>
        <v>-0.20630202140309159</v>
      </c>
    </row>
    <row r="173" spans="2:10">
      <c r="B173" s="217">
        <v>45581</v>
      </c>
      <c r="C173" s="218">
        <v>19.52</v>
      </c>
      <c r="D173">
        <f>MAX(C173:C$7096)</f>
        <v>19.52</v>
      </c>
      <c r="E173" s="219">
        <f t="shared" si="4"/>
        <v>0</v>
      </c>
      <c r="H173" s="241">
        <v>13.35</v>
      </c>
      <c r="I173">
        <f>MAX(H173:H$7096)</f>
        <v>16.82</v>
      </c>
      <c r="J173" s="219">
        <f t="shared" si="5"/>
        <v>-0.20630202140309159</v>
      </c>
    </row>
    <row r="174" spans="2:10">
      <c r="B174" s="217">
        <v>45580</v>
      </c>
      <c r="C174" s="218">
        <v>19.48</v>
      </c>
      <c r="D174">
        <f>MAX(C174:C$7096)</f>
        <v>19.5</v>
      </c>
      <c r="E174" s="219">
        <f t="shared" si="4"/>
        <v>-1.0256410256410037E-3</v>
      </c>
      <c r="H174" s="241">
        <v>13.35</v>
      </c>
      <c r="I174">
        <f>MAX(H174:H$7096)</f>
        <v>16.82</v>
      </c>
      <c r="J174" s="219">
        <f t="shared" si="5"/>
        <v>-0.20630202140309159</v>
      </c>
    </row>
    <row r="175" spans="2:10">
      <c r="B175" s="217">
        <v>45579</v>
      </c>
      <c r="C175" s="218">
        <v>19.5</v>
      </c>
      <c r="D175">
        <f>MAX(C175:C$7096)</f>
        <v>19.5</v>
      </c>
      <c r="E175" s="219">
        <f t="shared" si="4"/>
        <v>0</v>
      </c>
      <c r="H175" s="241">
        <v>13.35</v>
      </c>
      <c r="I175">
        <f>MAX(H175:H$7096)</f>
        <v>16.82</v>
      </c>
      <c r="J175" s="219">
        <f t="shared" si="5"/>
        <v>-0.20630202140309159</v>
      </c>
    </row>
    <row r="176" spans="2:10">
      <c r="B176" s="217">
        <v>45576</v>
      </c>
      <c r="C176" s="218">
        <v>19.489999999999998</v>
      </c>
      <c r="D176">
        <f>MAX(C176:C$7096)</f>
        <v>19.489999999999998</v>
      </c>
      <c r="E176" s="219">
        <f t="shared" si="4"/>
        <v>0</v>
      </c>
      <c r="H176" s="241">
        <v>13.35</v>
      </c>
      <c r="I176">
        <f>MAX(H176:H$7096)</f>
        <v>16.82</v>
      </c>
      <c r="J176" s="219">
        <f t="shared" si="5"/>
        <v>-0.20630202140309159</v>
      </c>
    </row>
    <row r="177" spans="2:10">
      <c r="B177" s="217">
        <v>45575</v>
      </c>
      <c r="C177" s="218">
        <v>19.489999999999998</v>
      </c>
      <c r="D177">
        <f>MAX(C177:C$7096)</f>
        <v>19.489999999999998</v>
      </c>
      <c r="E177" s="219">
        <f t="shared" si="4"/>
        <v>0</v>
      </c>
      <c r="H177" s="241">
        <v>13.35</v>
      </c>
      <c r="I177">
        <f>MAX(H177:H$7096)</f>
        <v>16.82</v>
      </c>
      <c r="J177" s="219">
        <f t="shared" si="5"/>
        <v>-0.20630202140309159</v>
      </c>
    </row>
    <row r="178" spans="2:10">
      <c r="B178" s="217">
        <v>45574</v>
      </c>
      <c r="C178" s="218">
        <v>19.48</v>
      </c>
      <c r="D178">
        <f>MAX(C178:C$7096)</f>
        <v>19.48</v>
      </c>
      <c r="E178" s="219">
        <f t="shared" si="4"/>
        <v>0</v>
      </c>
      <c r="H178" s="241">
        <v>13.35</v>
      </c>
      <c r="I178">
        <f>MAX(H178:H$7096)</f>
        <v>16.82</v>
      </c>
      <c r="J178" s="219">
        <f t="shared" si="5"/>
        <v>-0.20630202140309159</v>
      </c>
    </row>
    <row r="179" spans="2:10">
      <c r="B179" s="217">
        <v>45573</v>
      </c>
      <c r="C179" s="218">
        <v>19.48</v>
      </c>
      <c r="D179">
        <f>MAX(C179:C$7096)</f>
        <v>19.48</v>
      </c>
      <c r="E179" s="219">
        <f t="shared" si="4"/>
        <v>0</v>
      </c>
      <c r="H179" s="241">
        <v>13.35</v>
      </c>
      <c r="I179">
        <f>MAX(H179:H$7096)</f>
        <v>16.82</v>
      </c>
      <c r="J179" s="219">
        <f t="shared" si="5"/>
        <v>-0.20630202140309159</v>
      </c>
    </row>
    <row r="180" spans="2:10">
      <c r="B180" s="217">
        <v>45572</v>
      </c>
      <c r="C180" s="218">
        <v>19.47</v>
      </c>
      <c r="D180">
        <f>MAX(C180:C$7096)</f>
        <v>19.47</v>
      </c>
      <c r="E180" s="219">
        <f t="shared" si="4"/>
        <v>0</v>
      </c>
      <c r="H180" s="241">
        <v>13.35</v>
      </c>
      <c r="I180">
        <f>MAX(H180:H$7096)</f>
        <v>16.82</v>
      </c>
      <c r="J180" s="219">
        <f t="shared" si="5"/>
        <v>-0.20630202140309159</v>
      </c>
    </row>
    <row r="181" spans="2:10">
      <c r="B181" s="217">
        <v>45569</v>
      </c>
      <c r="C181" s="218">
        <v>19.46</v>
      </c>
      <c r="D181">
        <f>MAX(C181:C$7096)</f>
        <v>19.46</v>
      </c>
      <c r="E181" s="219">
        <f t="shared" si="4"/>
        <v>0</v>
      </c>
      <c r="H181" s="241">
        <v>13.35</v>
      </c>
      <c r="I181">
        <f>MAX(H181:H$7096)</f>
        <v>16.82</v>
      </c>
      <c r="J181" s="219">
        <f t="shared" si="5"/>
        <v>-0.20630202140309159</v>
      </c>
    </row>
    <row r="182" spans="2:10">
      <c r="B182" s="217">
        <v>45568</v>
      </c>
      <c r="C182" s="218">
        <v>19.46</v>
      </c>
      <c r="D182">
        <f>MAX(C182:C$7096)</f>
        <v>19.46</v>
      </c>
      <c r="E182" s="219">
        <f t="shared" si="4"/>
        <v>0</v>
      </c>
      <c r="H182" s="241">
        <v>13.35</v>
      </c>
      <c r="I182">
        <f>MAX(H182:H$7096)</f>
        <v>16.82</v>
      </c>
      <c r="J182" s="219">
        <f t="shared" si="5"/>
        <v>-0.20630202140309159</v>
      </c>
    </row>
    <row r="183" spans="2:10">
      <c r="B183" s="217">
        <v>45567</v>
      </c>
      <c r="C183" s="218">
        <v>19.45</v>
      </c>
      <c r="D183">
        <f>MAX(C183:C$7096)</f>
        <v>19.45</v>
      </c>
      <c r="E183" s="219">
        <f t="shared" si="4"/>
        <v>0</v>
      </c>
      <c r="H183" s="241">
        <v>13.35</v>
      </c>
      <c r="I183">
        <f>MAX(H183:H$7096)</f>
        <v>16.82</v>
      </c>
      <c r="J183" s="219">
        <f t="shared" si="5"/>
        <v>-0.20630202140309159</v>
      </c>
    </row>
    <row r="184" spans="2:10">
      <c r="B184" s="217">
        <v>45566</v>
      </c>
      <c r="C184" s="218">
        <v>19.45</v>
      </c>
      <c r="D184">
        <f>MAX(C184:C$7096)</f>
        <v>19.45</v>
      </c>
      <c r="E184" s="219">
        <f t="shared" si="4"/>
        <v>0</v>
      </c>
      <c r="H184" s="241">
        <v>13.35</v>
      </c>
      <c r="I184">
        <f>MAX(H184:H$7096)</f>
        <v>16.82</v>
      </c>
      <c r="J184" s="219">
        <f t="shared" si="5"/>
        <v>-0.20630202140309159</v>
      </c>
    </row>
    <row r="185" spans="2:10">
      <c r="B185" s="217">
        <v>45565</v>
      </c>
      <c r="C185" s="218">
        <v>19.440000000000001</v>
      </c>
      <c r="D185">
        <f>MAX(C185:C$7096)</f>
        <v>19.440000000000001</v>
      </c>
      <c r="E185" s="219">
        <f t="shared" si="4"/>
        <v>0</v>
      </c>
      <c r="H185" s="241">
        <v>13.35</v>
      </c>
      <c r="I185">
        <f>MAX(H185:H$7096)</f>
        <v>16.82</v>
      </c>
      <c r="J185" s="219">
        <f t="shared" si="5"/>
        <v>-0.20630202140309159</v>
      </c>
    </row>
    <row r="186" spans="2:10">
      <c r="B186" s="217">
        <v>45562</v>
      </c>
      <c r="C186" s="218">
        <v>19.43</v>
      </c>
      <c r="D186">
        <f>MAX(C186:C$7096)</f>
        <v>19.43</v>
      </c>
      <c r="E186" s="219">
        <f t="shared" si="4"/>
        <v>0</v>
      </c>
      <c r="H186" s="241">
        <v>13.35</v>
      </c>
      <c r="I186">
        <f>MAX(H186:H$7096)</f>
        <v>16.82</v>
      </c>
      <c r="J186" s="219">
        <f t="shared" si="5"/>
        <v>-0.20630202140309159</v>
      </c>
    </row>
    <row r="187" spans="2:10">
      <c r="B187" s="217">
        <v>45561</v>
      </c>
      <c r="C187" s="218">
        <v>19.420000000000002</v>
      </c>
      <c r="D187">
        <f>MAX(C187:C$7096)</f>
        <v>19.420000000000002</v>
      </c>
      <c r="E187" s="219">
        <f t="shared" si="4"/>
        <v>0</v>
      </c>
      <c r="H187" s="241">
        <v>13.35</v>
      </c>
      <c r="I187">
        <f>MAX(H187:H$7096)</f>
        <v>16.82</v>
      </c>
      <c r="J187" s="219">
        <f t="shared" si="5"/>
        <v>-0.20630202140309159</v>
      </c>
    </row>
    <row r="188" spans="2:10">
      <c r="B188" s="217">
        <v>45560</v>
      </c>
      <c r="C188" s="218">
        <v>19.420000000000002</v>
      </c>
      <c r="D188">
        <f>MAX(C188:C$7096)</f>
        <v>19.420000000000002</v>
      </c>
      <c r="E188" s="219">
        <f t="shared" si="4"/>
        <v>0</v>
      </c>
      <c r="H188" s="241">
        <v>13.35</v>
      </c>
      <c r="I188">
        <f>MAX(H188:H$7096)</f>
        <v>16.82</v>
      </c>
      <c r="J188" s="219">
        <f t="shared" si="5"/>
        <v>-0.20630202140309159</v>
      </c>
    </row>
    <row r="189" spans="2:10">
      <c r="B189" s="217">
        <v>45559</v>
      </c>
      <c r="C189" s="218">
        <v>19.41</v>
      </c>
      <c r="D189">
        <f>MAX(C189:C$7096)</f>
        <v>19.41</v>
      </c>
      <c r="E189" s="219">
        <f t="shared" si="4"/>
        <v>0</v>
      </c>
      <c r="H189" s="241">
        <v>13.35</v>
      </c>
      <c r="I189">
        <f>MAX(H189:H$7096)</f>
        <v>16.82</v>
      </c>
      <c r="J189" s="219">
        <f t="shared" si="5"/>
        <v>-0.20630202140309159</v>
      </c>
    </row>
    <row r="190" spans="2:10">
      <c r="B190" s="217">
        <v>45558</v>
      </c>
      <c r="C190" s="218">
        <v>19.41</v>
      </c>
      <c r="D190">
        <f>MAX(C190:C$7096)</f>
        <v>19.41</v>
      </c>
      <c r="E190" s="219">
        <f t="shared" si="4"/>
        <v>0</v>
      </c>
      <c r="H190" s="241">
        <v>13.35</v>
      </c>
      <c r="I190">
        <f>MAX(H190:H$7096)</f>
        <v>16.82</v>
      </c>
      <c r="J190" s="219">
        <f t="shared" si="5"/>
        <v>-0.20630202140309159</v>
      </c>
    </row>
    <row r="191" spans="2:10">
      <c r="B191" s="217">
        <v>45555</v>
      </c>
      <c r="C191" s="218">
        <v>19.39</v>
      </c>
      <c r="D191">
        <f>MAX(C191:C$7096)</f>
        <v>19.39</v>
      </c>
      <c r="E191" s="219">
        <f t="shared" si="4"/>
        <v>0</v>
      </c>
      <c r="H191" s="241">
        <v>13.35</v>
      </c>
      <c r="I191">
        <f>MAX(H191:H$7096)</f>
        <v>16.82</v>
      </c>
      <c r="J191" s="219">
        <f t="shared" si="5"/>
        <v>-0.20630202140309159</v>
      </c>
    </row>
    <row r="192" spans="2:10">
      <c r="B192" s="217">
        <v>45554</v>
      </c>
      <c r="C192" s="218">
        <v>19.39</v>
      </c>
      <c r="D192">
        <f>MAX(C192:C$7096)</f>
        <v>19.39</v>
      </c>
      <c r="E192" s="219">
        <f t="shared" si="4"/>
        <v>0</v>
      </c>
      <c r="H192" s="241">
        <v>13.35</v>
      </c>
      <c r="I192">
        <f>MAX(H192:H$7096)</f>
        <v>16.82</v>
      </c>
      <c r="J192" s="219">
        <f t="shared" si="5"/>
        <v>-0.20630202140309159</v>
      </c>
    </row>
    <row r="193" spans="2:10">
      <c r="B193" s="217">
        <v>45553</v>
      </c>
      <c r="C193" s="218">
        <v>19.39</v>
      </c>
      <c r="D193">
        <f>MAX(C193:C$7096)</f>
        <v>19.39</v>
      </c>
      <c r="E193" s="219">
        <f t="shared" si="4"/>
        <v>0</v>
      </c>
      <c r="H193" s="241">
        <v>13.35</v>
      </c>
      <c r="I193">
        <f>MAX(H193:H$7096)</f>
        <v>16.82</v>
      </c>
      <c r="J193" s="219">
        <f t="shared" si="5"/>
        <v>-0.20630202140309159</v>
      </c>
    </row>
    <row r="194" spans="2:10">
      <c r="B194" s="217">
        <v>45552</v>
      </c>
      <c r="C194" s="218">
        <v>19.38</v>
      </c>
      <c r="D194">
        <f>MAX(C194:C$7096)</f>
        <v>19.38</v>
      </c>
      <c r="E194" s="219">
        <f t="shared" ref="E194:E257" si="6">(C194-D194)/D194</f>
        <v>0</v>
      </c>
      <c r="H194" s="241">
        <v>13.35</v>
      </c>
      <c r="I194">
        <f>MAX(H194:H$7096)</f>
        <v>16.82</v>
      </c>
      <c r="J194" s="219">
        <f t="shared" ref="J194:J257" si="7">(H194-I194)/I194</f>
        <v>-0.20630202140309159</v>
      </c>
    </row>
    <row r="195" spans="2:10">
      <c r="B195" s="217">
        <v>45551</v>
      </c>
      <c r="C195" s="218">
        <v>19.38</v>
      </c>
      <c r="D195">
        <f>MAX(C195:C$7096)</f>
        <v>19.38</v>
      </c>
      <c r="E195" s="219">
        <f t="shared" si="6"/>
        <v>0</v>
      </c>
      <c r="H195" s="241">
        <v>13.35</v>
      </c>
      <c r="I195">
        <f>MAX(H195:H$7096)</f>
        <v>16.82</v>
      </c>
      <c r="J195" s="219">
        <f t="shared" si="7"/>
        <v>-0.20630202140309159</v>
      </c>
    </row>
    <row r="196" spans="2:10">
      <c r="B196" s="217">
        <v>45548</v>
      </c>
      <c r="C196" s="218">
        <v>19.36</v>
      </c>
      <c r="D196">
        <f>MAX(C196:C$7096)</f>
        <v>19.36</v>
      </c>
      <c r="E196" s="219">
        <f t="shared" si="6"/>
        <v>0</v>
      </c>
      <c r="H196" s="241">
        <v>13.35</v>
      </c>
      <c r="I196">
        <f>MAX(H196:H$7096)</f>
        <v>16.82</v>
      </c>
      <c r="J196" s="219">
        <f t="shared" si="7"/>
        <v>-0.20630202140309159</v>
      </c>
    </row>
    <row r="197" spans="2:10">
      <c r="B197" s="217">
        <v>45547</v>
      </c>
      <c r="C197" s="218">
        <v>19.36</v>
      </c>
      <c r="D197">
        <f>MAX(C197:C$7096)</f>
        <v>19.36</v>
      </c>
      <c r="E197" s="219">
        <f t="shared" si="6"/>
        <v>0</v>
      </c>
      <c r="H197" s="241">
        <v>13.35</v>
      </c>
      <c r="I197">
        <f>MAX(H197:H$7096)</f>
        <v>16.82</v>
      </c>
      <c r="J197" s="219">
        <f t="shared" si="7"/>
        <v>-0.20630202140309159</v>
      </c>
    </row>
    <row r="198" spans="2:10">
      <c r="B198" s="217">
        <v>45546</v>
      </c>
      <c r="C198" s="218">
        <v>19.350000000000001</v>
      </c>
      <c r="D198">
        <f>MAX(C198:C$7096)</f>
        <v>19.350000000000001</v>
      </c>
      <c r="E198" s="219">
        <f t="shared" si="6"/>
        <v>0</v>
      </c>
      <c r="H198" s="241">
        <v>13.35</v>
      </c>
      <c r="I198">
        <f>MAX(H198:H$7096)</f>
        <v>16.82</v>
      </c>
      <c r="J198" s="219">
        <f t="shared" si="7"/>
        <v>-0.20630202140309159</v>
      </c>
    </row>
    <row r="199" spans="2:10">
      <c r="B199" s="217">
        <v>45545</v>
      </c>
      <c r="C199" s="218">
        <v>19.350000000000001</v>
      </c>
      <c r="D199">
        <f>MAX(C199:C$7096)</f>
        <v>19.350000000000001</v>
      </c>
      <c r="E199" s="219">
        <f t="shared" si="6"/>
        <v>0</v>
      </c>
      <c r="H199" s="241">
        <v>13.35</v>
      </c>
      <c r="I199">
        <f>MAX(H199:H$7096)</f>
        <v>16.82</v>
      </c>
      <c r="J199" s="219">
        <f t="shared" si="7"/>
        <v>-0.20630202140309159</v>
      </c>
    </row>
    <row r="200" spans="2:10">
      <c r="B200" s="217">
        <v>45544</v>
      </c>
      <c r="C200" s="218">
        <v>19.34</v>
      </c>
      <c r="D200">
        <f>MAX(C200:C$7096)</f>
        <v>19.34</v>
      </c>
      <c r="E200" s="219">
        <f t="shared" si="6"/>
        <v>0</v>
      </c>
      <c r="H200" s="241">
        <v>13.35</v>
      </c>
      <c r="I200">
        <f>MAX(H200:H$7096)</f>
        <v>16.82</v>
      </c>
      <c r="J200" s="219">
        <f t="shared" si="7"/>
        <v>-0.20630202140309159</v>
      </c>
    </row>
    <row r="201" spans="2:10">
      <c r="B201" s="217">
        <v>45541</v>
      </c>
      <c r="C201" s="218">
        <v>19.329999999999998</v>
      </c>
      <c r="D201">
        <f>MAX(C201:C$7096)</f>
        <v>19.329999999999998</v>
      </c>
      <c r="E201" s="219">
        <f t="shared" si="6"/>
        <v>0</v>
      </c>
      <c r="H201" s="241">
        <v>13.35</v>
      </c>
      <c r="I201">
        <f>MAX(H201:H$7096)</f>
        <v>16.82</v>
      </c>
      <c r="J201" s="219">
        <f t="shared" si="7"/>
        <v>-0.20630202140309159</v>
      </c>
    </row>
    <row r="202" spans="2:10">
      <c r="B202" s="217">
        <v>45540</v>
      </c>
      <c r="C202" s="218">
        <v>19.329999999999998</v>
      </c>
      <c r="D202">
        <f>MAX(C202:C$7096)</f>
        <v>19.329999999999998</v>
      </c>
      <c r="E202" s="219">
        <f t="shared" si="6"/>
        <v>0</v>
      </c>
      <c r="H202" s="241">
        <v>13.35</v>
      </c>
      <c r="I202">
        <f>MAX(H202:H$7096)</f>
        <v>16.82</v>
      </c>
      <c r="J202" s="219">
        <f t="shared" si="7"/>
        <v>-0.20630202140309159</v>
      </c>
    </row>
    <row r="203" spans="2:10">
      <c r="B203" s="217">
        <v>45539</v>
      </c>
      <c r="C203" s="218">
        <v>19.32</v>
      </c>
      <c r="D203">
        <f>MAX(C203:C$7096)</f>
        <v>19.32</v>
      </c>
      <c r="E203" s="219">
        <f t="shared" si="6"/>
        <v>0</v>
      </c>
      <c r="H203" s="241">
        <v>13.35</v>
      </c>
      <c r="I203">
        <f>MAX(H203:H$7096)</f>
        <v>16.82</v>
      </c>
      <c r="J203" s="219">
        <f t="shared" si="7"/>
        <v>-0.20630202140309159</v>
      </c>
    </row>
    <row r="204" spans="2:10">
      <c r="B204" s="217">
        <v>45538</v>
      </c>
      <c r="C204" s="218">
        <v>19.309999999999999</v>
      </c>
      <c r="D204">
        <f>MAX(C204:C$7096)</f>
        <v>19.309999999999999</v>
      </c>
      <c r="E204" s="219">
        <f t="shared" si="6"/>
        <v>0</v>
      </c>
      <c r="H204" s="241">
        <v>13.35</v>
      </c>
      <c r="I204">
        <f>MAX(H204:H$7096)</f>
        <v>16.82</v>
      </c>
      <c r="J204" s="219">
        <f t="shared" si="7"/>
        <v>-0.20630202140309159</v>
      </c>
    </row>
    <row r="205" spans="2:10">
      <c r="B205" s="217">
        <v>45537</v>
      </c>
      <c r="C205" s="218">
        <v>19.309999999999999</v>
      </c>
      <c r="D205">
        <f>MAX(C205:C$7096)</f>
        <v>19.309999999999999</v>
      </c>
      <c r="E205" s="219">
        <f t="shared" si="6"/>
        <v>0</v>
      </c>
      <c r="H205" s="241">
        <v>13.35</v>
      </c>
      <c r="I205">
        <f>MAX(H205:H$7096)</f>
        <v>16.82</v>
      </c>
      <c r="J205" s="219">
        <f t="shared" si="7"/>
        <v>-0.20630202140309159</v>
      </c>
    </row>
    <row r="206" spans="2:10">
      <c r="B206" s="217">
        <v>45534</v>
      </c>
      <c r="C206" s="218">
        <v>19.29</v>
      </c>
      <c r="D206">
        <f>MAX(C206:C$7096)</f>
        <v>19.29</v>
      </c>
      <c r="E206" s="219">
        <f t="shared" si="6"/>
        <v>0</v>
      </c>
      <c r="H206" s="241">
        <v>13.35</v>
      </c>
      <c r="I206">
        <f>MAX(H206:H$7096)</f>
        <v>16.82</v>
      </c>
      <c r="J206" s="219">
        <f t="shared" si="7"/>
        <v>-0.20630202140309159</v>
      </c>
    </row>
    <row r="207" spans="2:10">
      <c r="B207" s="217">
        <v>45533</v>
      </c>
      <c r="C207" s="218">
        <v>19.29</v>
      </c>
      <c r="D207">
        <f>MAX(C207:C$7096)</f>
        <v>19.29</v>
      </c>
      <c r="E207" s="219">
        <f t="shared" si="6"/>
        <v>0</v>
      </c>
      <c r="H207" s="241">
        <v>13.35</v>
      </c>
      <c r="I207">
        <f>MAX(H207:H$7096)</f>
        <v>16.82</v>
      </c>
      <c r="J207" s="219">
        <f t="shared" si="7"/>
        <v>-0.20630202140309159</v>
      </c>
    </row>
    <row r="208" spans="2:10">
      <c r="B208" s="217">
        <v>45532</v>
      </c>
      <c r="C208" s="218">
        <v>19.29</v>
      </c>
      <c r="D208">
        <f>MAX(C208:C$7096)</f>
        <v>19.29</v>
      </c>
      <c r="E208" s="219">
        <f t="shared" si="6"/>
        <v>0</v>
      </c>
      <c r="H208" s="241">
        <v>13.59</v>
      </c>
      <c r="I208">
        <f>MAX(H208:H$7096)</f>
        <v>16.82</v>
      </c>
      <c r="J208" s="219">
        <f t="shared" si="7"/>
        <v>-0.19203329369797861</v>
      </c>
    </row>
    <row r="209" spans="2:10">
      <c r="B209" s="217">
        <v>45531</v>
      </c>
      <c r="C209" s="218">
        <v>19.28</v>
      </c>
      <c r="D209">
        <f>MAX(C209:C$7096)</f>
        <v>19.28</v>
      </c>
      <c r="E209" s="219">
        <f t="shared" si="6"/>
        <v>0</v>
      </c>
      <c r="H209" s="241">
        <v>13.59</v>
      </c>
      <c r="I209">
        <f>MAX(H209:H$7096)</f>
        <v>16.82</v>
      </c>
      <c r="J209" s="219">
        <f t="shared" si="7"/>
        <v>-0.19203329369797861</v>
      </c>
    </row>
    <row r="210" spans="2:10">
      <c r="B210" s="217">
        <v>45530</v>
      </c>
      <c r="C210" s="218">
        <v>19.28</v>
      </c>
      <c r="D210">
        <f>MAX(C210:C$7096)</f>
        <v>19.28</v>
      </c>
      <c r="E210" s="219">
        <f t="shared" si="6"/>
        <v>0</v>
      </c>
      <c r="H210" s="241">
        <v>13.59</v>
      </c>
      <c r="I210">
        <f>MAX(H210:H$7096)</f>
        <v>16.82</v>
      </c>
      <c r="J210" s="219">
        <f t="shared" si="7"/>
        <v>-0.19203329369797861</v>
      </c>
    </row>
    <row r="211" spans="2:10">
      <c r="B211" s="217">
        <v>45527</v>
      </c>
      <c r="C211" s="218">
        <v>19.260000000000002</v>
      </c>
      <c r="D211">
        <f>MAX(C211:C$7096)</f>
        <v>19.260000000000002</v>
      </c>
      <c r="E211" s="219">
        <f t="shared" si="6"/>
        <v>0</v>
      </c>
      <c r="H211" s="241">
        <v>13.59</v>
      </c>
      <c r="I211">
        <f>MAX(H211:H$7096)</f>
        <v>16.82</v>
      </c>
      <c r="J211" s="219">
        <f t="shared" si="7"/>
        <v>-0.19203329369797861</v>
      </c>
    </row>
    <row r="212" spans="2:10">
      <c r="B212" s="217">
        <v>45526</v>
      </c>
      <c r="C212" s="218">
        <v>19.260000000000002</v>
      </c>
      <c r="D212">
        <f>MAX(C212:C$7096)</f>
        <v>19.260000000000002</v>
      </c>
      <c r="E212" s="219">
        <f t="shared" si="6"/>
        <v>0</v>
      </c>
      <c r="H212" s="241">
        <v>13.59</v>
      </c>
      <c r="I212">
        <f>MAX(H212:H$7096)</f>
        <v>16.82</v>
      </c>
      <c r="J212" s="219">
        <f t="shared" si="7"/>
        <v>-0.19203329369797861</v>
      </c>
    </row>
    <row r="213" spans="2:10">
      <c r="B213" s="217">
        <v>45525</v>
      </c>
      <c r="C213" s="218">
        <v>19.25</v>
      </c>
      <c r="D213">
        <f>MAX(C213:C$7096)</f>
        <v>19.25</v>
      </c>
      <c r="E213" s="219">
        <f t="shared" si="6"/>
        <v>0</v>
      </c>
      <c r="H213" s="241">
        <v>13.59</v>
      </c>
      <c r="I213">
        <f>MAX(H213:H$7096)</f>
        <v>16.82</v>
      </c>
      <c r="J213" s="219">
        <f t="shared" si="7"/>
        <v>-0.19203329369797861</v>
      </c>
    </row>
    <row r="214" spans="2:10">
      <c r="B214" s="217">
        <v>45524</v>
      </c>
      <c r="C214" s="218">
        <v>19.25</v>
      </c>
      <c r="D214">
        <f>MAX(C214:C$7096)</f>
        <v>19.25</v>
      </c>
      <c r="E214" s="219">
        <f t="shared" si="6"/>
        <v>0</v>
      </c>
      <c r="H214" s="241">
        <v>13.59</v>
      </c>
      <c r="I214">
        <f>MAX(H214:H$7096)</f>
        <v>16.82</v>
      </c>
      <c r="J214" s="219">
        <f t="shared" si="7"/>
        <v>-0.19203329369797861</v>
      </c>
    </row>
    <row r="215" spans="2:10">
      <c r="B215" s="217">
        <v>45523</v>
      </c>
      <c r="C215" s="218">
        <v>19.239999999999998</v>
      </c>
      <c r="D215">
        <f>MAX(C215:C$7096)</f>
        <v>19.239999999999998</v>
      </c>
      <c r="E215" s="219">
        <f t="shared" si="6"/>
        <v>0</v>
      </c>
      <c r="H215" s="241">
        <v>13.59</v>
      </c>
      <c r="I215">
        <f>MAX(H215:H$7096)</f>
        <v>16.82</v>
      </c>
      <c r="J215" s="219">
        <f t="shared" si="7"/>
        <v>-0.19203329369797861</v>
      </c>
    </row>
    <row r="216" spans="2:10">
      <c r="B216" s="217">
        <v>45520</v>
      </c>
      <c r="C216" s="218">
        <v>19.23</v>
      </c>
      <c r="D216">
        <f>MAX(C216:C$7096)</f>
        <v>19.23</v>
      </c>
      <c r="E216" s="219">
        <f t="shared" si="6"/>
        <v>0</v>
      </c>
      <c r="H216" s="241">
        <v>13.59</v>
      </c>
      <c r="I216">
        <f>MAX(H216:H$7096)</f>
        <v>16.82</v>
      </c>
      <c r="J216" s="219">
        <f t="shared" si="7"/>
        <v>-0.19203329369797861</v>
      </c>
    </row>
    <row r="217" spans="2:10">
      <c r="B217" s="217">
        <v>45519</v>
      </c>
      <c r="C217" s="218">
        <v>19.23</v>
      </c>
      <c r="D217">
        <f>MAX(C217:C$7096)</f>
        <v>19.23</v>
      </c>
      <c r="E217" s="219">
        <f t="shared" si="6"/>
        <v>0</v>
      </c>
      <c r="H217" s="241">
        <v>13.59</v>
      </c>
      <c r="I217">
        <f>MAX(H217:H$7096)</f>
        <v>16.82</v>
      </c>
      <c r="J217" s="219">
        <f t="shared" si="7"/>
        <v>-0.19203329369797861</v>
      </c>
    </row>
    <row r="218" spans="2:10">
      <c r="B218" s="217">
        <v>45518</v>
      </c>
      <c r="C218" s="218">
        <v>19.22</v>
      </c>
      <c r="D218">
        <f>MAX(C218:C$7096)</f>
        <v>19.22</v>
      </c>
      <c r="E218" s="219">
        <f t="shared" si="6"/>
        <v>0</v>
      </c>
      <c r="H218" s="241">
        <v>13.59</v>
      </c>
      <c r="I218">
        <f>MAX(H218:H$7096)</f>
        <v>16.82</v>
      </c>
      <c r="J218" s="219">
        <f t="shared" si="7"/>
        <v>-0.19203329369797861</v>
      </c>
    </row>
    <row r="219" spans="2:10">
      <c r="B219" s="217">
        <v>45517</v>
      </c>
      <c r="C219" s="218">
        <v>19.22</v>
      </c>
      <c r="D219">
        <f>MAX(C219:C$7096)</f>
        <v>19.22</v>
      </c>
      <c r="E219" s="219">
        <f t="shared" si="6"/>
        <v>0</v>
      </c>
      <c r="H219" s="241">
        <v>13.59</v>
      </c>
      <c r="I219">
        <f>MAX(H219:H$7096)</f>
        <v>16.82</v>
      </c>
      <c r="J219" s="219">
        <f t="shared" si="7"/>
        <v>-0.19203329369797861</v>
      </c>
    </row>
    <row r="220" spans="2:10">
      <c r="B220" s="217">
        <v>45516</v>
      </c>
      <c r="C220" s="218">
        <v>19.21</v>
      </c>
      <c r="D220">
        <f>MAX(C220:C$7096)</f>
        <v>19.21</v>
      </c>
      <c r="E220" s="219">
        <f t="shared" si="6"/>
        <v>0</v>
      </c>
      <c r="H220" s="241">
        <v>13.59</v>
      </c>
      <c r="I220">
        <f>MAX(H220:H$7096)</f>
        <v>16.82</v>
      </c>
      <c r="J220" s="219">
        <f t="shared" si="7"/>
        <v>-0.19203329369797861</v>
      </c>
    </row>
    <row r="221" spans="2:10">
      <c r="B221" s="217">
        <v>45513</v>
      </c>
      <c r="C221" s="218">
        <v>19.190000000000001</v>
      </c>
      <c r="D221">
        <f>MAX(C221:C$7096)</f>
        <v>19.190000000000001</v>
      </c>
      <c r="E221" s="219">
        <f t="shared" si="6"/>
        <v>0</v>
      </c>
      <c r="H221" s="241">
        <v>13.59</v>
      </c>
      <c r="I221">
        <f>MAX(H221:H$7096)</f>
        <v>16.82</v>
      </c>
      <c r="J221" s="219">
        <f t="shared" si="7"/>
        <v>-0.19203329369797861</v>
      </c>
    </row>
    <row r="222" spans="2:10">
      <c r="B222" s="217">
        <v>45512</v>
      </c>
      <c r="C222" s="218">
        <v>19.18</v>
      </c>
      <c r="D222">
        <f>MAX(C222:C$7096)</f>
        <v>19.18</v>
      </c>
      <c r="E222" s="219">
        <f t="shared" si="6"/>
        <v>0</v>
      </c>
      <c r="H222" s="241">
        <v>13.59</v>
      </c>
      <c r="I222">
        <f>MAX(H222:H$7096)</f>
        <v>16.82</v>
      </c>
      <c r="J222" s="219">
        <f t="shared" si="7"/>
        <v>-0.19203329369797861</v>
      </c>
    </row>
    <row r="223" spans="2:10">
      <c r="B223" s="217">
        <v>45511</v>
      </c>
      <c r="C223" s="218">
        <v>19.18</v>
      </c>
      <c r="D223">
        <f>MAX(C223:C$7096)</f>
        <v>19.18</v>
      </c>
      <c r="E223" s="219">
        <f t="shared" si="6"/>
        <v>0</v>
      </c>
      <c r="H223" s="241">
        <v>13.59</v>
      </c>
      <c r="I223">
        <f>MAX(H223:H$7096)</f>
        <v>16.82</v>
      </c>
      <c r="J223" s="219">
        <f t="shared" si="7"/>
        <v>-0.19203329369797861</v>
      </c>
    </row>
    <row r="224" spans="2:10">
      <c r="B224" s="217">
        <v>45510</v>
      </c>
      <c r="C224" s="218">
        <v>19.170000000000002</v>
      </c>
      <c r="D224">
        <f>MAX(C224:C$7096)</f>
        <v>19.170000000000002</v>
      </c>
      <c r="E224" s="219">
        <f t="shared" si="6"/>
        <v>0</v>
      </c>
      <c r="H224" s="241">
        <v>13.59</v>
      </c>
      <c r="I224">
        <f>MAX(H224:H$7096)</f>
        <v>16.82</v>
      </c>
      <c r="J224" s="219">
        <f t="shared" si="7"/>
        <v>-0.19203329369797861</v>
      </c>
    </row>
    <row r="225" spans="2:10">
      <c r="B225" s="217">
        <v>45509</v>
      </c>
      <c r="C225" s="218">
        <v>19.170000000000002</v>
      </c>
      <c r="D225">
        <f>MAX(C225:C$7096)</f>
        <v>19.170000000000002</v>
      </c>
      <c r="E225" s="219">
        <f t="shared" si="6"/>
        <v>0</v>
      </c>
      <c r="H225" s="241">
        <v>13.59</v>
      </c>
      <c r="I225">
        <f>MAX(H225:H$7096)</f>
        <v>16.82</v>
      </c>
      <c r="J225" s="219">
        <f t="shared" si="7"/>
        <v>-0.19203329369797861</v>
      </c>
    </row>
    <row r="226" spans="2:10">
      <c r="B226" s="217">
        <v>45506</v>
      </c>
      <c r="C226" s="218">
        <v>19.14</v>
      </c>
      <c r="D226">
        <f>MAX(C226:C$7096)</f>
        <v>19.14</v>
      </c>
      <c r="E226" s="219">
        <f t="shared" si="6"/>
        <v>0</v>
      </c>
      <c r="H226" s="241">
        <v>13.59</v>
      </c>
      <c r="I226">
        <f>MAX(H226:H$7096)</f>
        <v>16.82</v>
      </c>
      <c r="J226" s="219">
        <f t="shared" si="7"/>
        <v>-0.19203329369797861</v>
      </c>
    </row>
    <row r="227" spans="2:10">
      <c r="B227" s="217">
        <v>45505</v>
      </c>
      <c r="C227" s="218">
        <v>19.13</v>
      </c>
      <c r="D227">
        <f>MAX(C227:C$7096)</f>
        <v>19.13</v>
      </c>
      <c r="E227" s="219">
        <f t="shared" si="6"/>
        <v>0</v>
      </c>
      <c r="H227" s="241">
        <v>13.59</v>
      </c>
      <c r="I227">
        <f>MAX(H227:H$7096)</f>
        <v>16.82</v>
      </c>
      <c r="J227" s="219">
        <f t="shared" si="7"/>
        <v>-0.19203329369797861</v>
      </c>
    </row>
    <row r="228" spans="2:10">
      <c r="B228" s="217">
        <v>45504</v>
      </c>
      <c r="C228" s="218">
        <v>19.13</v>
      </c>
      <c r="D228">
        <f>MAX(C228:C$7096)</f>
        <v>19.13</v>
      </c>
      <c r="E228" s="219">
        <f t="shared" si="6"/>
        <v>0</v>
      </c>
      <c r="H228" s="241">
        <v>13.59</v>
      </c>
      <c r="I228">
        <f>MAX(H228:H$7096)</f>
        <v>16.82</v>
      </c>
      <c r="J228" s="219">
        <f t="shared" si="7"/>
        <v>-0.19203329369797861</v>
      </c>
    </row>
    <row r="229" spans="2:10">
      <c r="B229" s="217">
        <v>45503</v>
      </c>
      <c r="C229" s="218">
        <v>19.13</v>
      </c>
      <c r="D229">
        <f>MAX(C229:C$7096)</f>
        <v>19.13</v>
      </c>
      <c r="E229" s="219">
        <f t="shared" si="6"/>
        <v>0</v>
      </c>
      <c r="H229" s="241">
        <v>13.59</v>
      </c>
      <c r="I229">
        <f>MAX(H229:H$7096)</f>
        <v>16.82</v>
      </c>
      <c r="J229" s="219">
        <f t="shared" si="7"/>
        <v>-0.19203329369797861</v>
      </c>
    </row>
    <row r="230" spans="2:10">
      <c r="B230" s="217">
        <v>45502</v>
      </c>
      <c r="C230" s="218">
        <v>19.12</v>
      </c>
      <c r="D230">
        <f>MAX(C230:C$7096)</f>
        <v>19.12</v>
      </c>
      <c r="E230" s="219">
        <f t="shared" si="6"/>
        <v>0</v>
      </c>
      <c r="H230" s="241">
        <v>13.59</v>
      </c>
      <c r="I230">
        <f>MAX(H230:H$7096)</f>
        <v>16.82</v>
      </c>
      <c r="J230" s="219">
        <f t="shared" si="7"/>
        <v>-0.19203329369797861</v>
      </c>
    </row>
    <row r="231" spans="2:10">
      <c r="B231" s="217">
        <v>45499</v>
      </c>
      <c r="C231" s="218">
        <v>19.11</v>
      </c>
      <c r="D231">
        <f>MAX(C231:C$7096)</f>
        <v>19.11</v>
      </c>
      <c r="E231" s="219">
        <f t="shared" si="6"/>
        <v>0</v>
      </c>
      <c r="H231" s="241">
        <v>13.59</v>
      </c>
      <c r="I231">
        <f>MAX(H231:H$7096)</f>
        <v>16.82</v>
      </c>
      <c r="J231" s="219">
        <f t="shared" si="7"/>
        <v>-0.19203329369797861</v>
      </c>
    </row>
    <row r="232" spans="2:10">
      <c r="B232" s="217">
        <v>45498</v>
      </c>
      <c r="C232" s="218">
        <v>19.100000000000001</v>
      </c>
      <c r="D232">
        <f>MAX(C232:C$7096)</f>
        <v>19.100000000000001</v>
      </c>
      <c r="E232" s="219">
        <f t="shared" si="6"/>
        <v>0</v>
      </c>
      <c r="H232" s="241">
        <v>13.59</v>
      </c>
      <c r="I232">
        <f>MAX(H232:H$7096)</f>
        <v>16.82</v>
      </c>
      <c r="J232" s="219">
        <f t="shared" si="7"/>
        <v>-0.19203329369797861</v>
      </c>
    </row>
    <row r="233" spans="2:10">
      <c r="B233" s="217">
        <v>45497</v>
      </c>
      <c r="C233" s="218">
        <v>19.09</v>
      </c>
      <c r="D233">
        <f>MAX(C233:C$7096)</f>
        <v>19.09</v>
      </c>
      <c r="E233" s="219">
        <f t="shared" si="6"/>
        <v>0</v>
      </c>
      <c r="H233" s="241">
        <v>13.59</v>
      </c>
      <c r="I233">
        <f>MAX(H233:H$7096)</f>
        <v>16.82</v>
      </c>
      <c r="J233" s="219">
        <f t="shared" si="7"/>
        <v>-0.19203329369797861</v>
      </c>
    </row>
    <row r="234" spans="2:10">
      <c r="B234" s="217">
        <v>45496</v>
      </c>
      <c r="C234" s="218">
        <v>19.07</v>
      </c>
      <c r="D234">
        <f>MAX(C234:C$7096)</f>
        <v>19.07</v>
      </c>
      <c r="E234" s="219">
        <f t="shared" si="6"/>
        <v>0</v>
      </c>
      <c r="H234" s="241">
        <v>13.59</v>
      </c>
      <c r="I234">
        <f>MAX(H234:H$7096)</f>
        <v>16.82</v>
      </c>
      <c r="J234" s="219">
        <f t="shared" si="7"/>
        <v>-0.19203329369797861</v>
      </c>
    </row>
    <row r="235" spans="2:10">
      <c r="B235" s="217">
        <v>45495</v>
      </c>
      <c r="C235" s="218">
        <v>19.07</v>
      </c>
      <c r="D235">
        <f>MAX(C235:C$7096)</f>
        <v>19.07</v>
      </c>
      <c r="E235" s="219">
        <f t="shared" si="6"/>
        <v>0</v>
      </c>
      <c r="H235" s="241">
        <v>13.59</v>
      </c>
      <c r="I235">
        <f>MAX(H235:H$7096)</f>
        <v>16.82</v>
      </c>
      <c r="J235" s="219">
        <f t="shared" si="7"/>
        <v>-0.19203329369797861</v>
      </c>
    </row>
    <row r="236" spans="2:10">
      <c r="B236" s="217">
        <v>45492</v>
      </c>
      <c r="C236" s="218">
        <v>19.05</v>
      </c>
      <c r="D236">
        <f>MAX(C236:C$7096)</f>
        <v>19.05</v>
      </c>
      <c r="E236" s="219">
        <f t="shared" si="6"/>
        <v>0</v>
      </c>
      <c r="H236" s="241">
        <v>13.59</v>
      </c>
      <c r="I236">
        <f>MAX(H236:H$7096)</f>
        <v>16.82</v>
      </c>
      <c r="J236" s="219">
        <f t="shared" si="7"/>
        <v>-0.19203329369797861</v>
      </c>
    </row>
    <row r="237" spans="2:10">
      <c r="B237" s="217">
        <v>45491</v>
      </c>
      <c r="C237" s="218">
        <v>19.05</v>
      </c>
      <c r="D237">
        <f>MAX(C237:C$7096)</f>
        <v>19.05</v>
      </c>
      <c r="E237" s="219">
        <f t="shared" si="6"/>
        <v>0</v>
      </c>
      <c r="H237" s="241">
        <v>13.59</v>
      </c>
      <c r="I237">
        <f>MAX(H237:H$7096)</f>
        <v>16.82</v>
      </c>
      <c r="J237" s="219">
        <f t="shared" si="7"/>
        <v>-0.19203329369797861</v>
      </c>
    </row>
    <row r="238" spans="2:10">
      <c r="B238" s="217">
        <v>45490</v>
      </c>
      <c r="C238" s="218">
        <v>19.05</v>
      </c>
      <c r="D238">
        <f>MAX(C238:C$7096)</f>
        <v>19.05</v>
      </c>
      <c r="E238" s="219">
        <f t="shared" si="6"/>
        <v>0</v>
      </c>
      <c r="H238" s="241">
        <v>13.59</v>
      </c>
      <c r="I238">
        <f>MAX(H238:H$7096)</f>
        <v>16.82</v>
      </c>
      <c r="J238" s="219">
        <f t="shared" si="7"/>
        <v>-0.19203329369797861</v>
      </c>
    </row>
    <row r="239" spans="2:10">
      <c r="B239" s="217">
        <v>45489</v>
      </c>
      <c r="C239" s="218">
        <v>19.04</v>
      </c>
      <c r="D239">
        <f>MAX(C239:C$7096)</f>
        <v>19.04</v>
      </c>
      <c r="E239" s="219">
        <f t="shared" si="6"/>
        <v>0</v>
      </c>
      <c r="H239" s="241">
        <v>13.59</v>
      </c>
      <c r="I239">
        <f>MAX(H239:H$7096)</f>
        <v>16.82</v>
      </c>
      <c r="J239" s="219">
        <f t="shared" si="7"/>
        <v>-0.19203329369797861</v>
      </c>
    </row>
    <row r="240" spans="2:10">
      <c r="B240" s="217">
        <v>45488</v>
      </c>
      <c r="C240" s="218">
        <v>19.03</v>
      </c>
      <c r="D240">
        <f>MAX(C240:C$7096)</f>
        <v>19.03</v>
      </c>
      <c r="E240" s="219">
        <f t="shared" si="6"/>
        <v>0</v>
      </c>
      <c r="H240" s="241">
        <v>13.59</v>
      </c>
      <c r="I240">
        <f>MAX(H240:H$7096)</f>
        <v>16.82</v>
      </c>
      <c r="J240" s="219">
        <f t="shared" si="7"/>
        <v>-0.19203329369797861</v>
      </c>
    </row>
    <row r="241" spans="2:10">
      <c r="B241" s="217">
        <v>45485</v>
      </c>
      <c r="C241" s="218">
        <v>19.02</v>
      </c>
      <c r="D241">
        <f>MAX(C241:C$7096)</f>
        <v>19.02</v>
      </c>
      <c r="E241" s="219">
        <f t="shared" si="6"/>
        <v>0</v>
      </c>
      <c r="H241" s="241">
        <v>13.59</v>
      </c>
      <c r="I241">
        <f>MAX(H241:H$7096)</f>
        <v>16.82</v>
      </c>
      <c r="J241" s="219">
        <f t="shared" si="7"/>
        <v>-0.19203329369797861</v>
      </c>
    </row>
    <row r="242" spans="2:10">
      <c r="B242" s="217">
        <v>45484</v>
      </c>
      <c r="C242" s="218">
        <v>19.02</v>
      </c>
      <c r="D242">
        <f>MAX(C242:C$7096)</f>
        <v>19.02</v>
      </c>
      <c r="E242" s="219">
        <f t="shared" si="6"/>
        <v>0</v>
      </c>
      <c r="H242" s="241">
        <v>13.59</v>
      </c>
      <c r="I242">
        <f>MAX(H242:H$7096)</f>
        <v>16.82</v>
      </c>
      <c r="J242" s="219">
        <f t="shared" si="7"/>
        <v>-0.19203329369797861</v>
      </c>
    </row>
    <row r="243" spans="2:10">
      <c r="B243" s="217">
        <v>45483</v>
      </c>
      <c r="C243" s="218">
        <v>19.010000000000002</v>
      </c>
      <c r="D243">
        <f>MAX(C243:C$7096)</f>
        <v>19.010000000000002</v>
      </c>
      <c r="E243" s="219">
        <f t="shared" si="6"/>
        <v>0</v>
      </c>
      <c r="H243" s="241">
        <v>13.59</v>
      </c>
      <c r="I243">
        <f>MAX(H243:H$7096)</f>
        <v>16.82</v>
      </c>
      <c r="J243" s="219">
        <f t="shared" si="7"/>
        <v>-0.19203329369797861</v>
      </c>
    </row>
    <row r="244" spans="2:10">
      <c r="B244" s="217">
        <v>45482</v>
      </c>
      <c r="C244" s="218">
        <v>19.010000000000002</v>
      </c>
      <c r="D244">
        <f>MAX(C244:C$7096)</f>
        <v>19.010000000000002</v>
      </c>
      <c r="E244" s="219">
        <f t="shared" si="6"/>
        <v>0</v>
      </c>
      <c r="H244" s="241">
        <v>13.59</v>
      </c>
      <c r="I244">
        <f>MAX(H244:H$7096)</f>
        <v>16.82</v>
      </c>
      <c r="J244" s="219">
        <f t="shared" si="7"/>
        <v>-0.19203329369797861</v>
      </c>
    </row>
    <row r="245" spans="2:10">
      <c r="B245" s="217">
        <v>45481</v>
      </c>
      <c r="C245" s="218">
        <v>19</v>
      </c>
      <c r="D245">
        <f>MAX(C245:C$7096)</f>
        <v>19</v>
      </c>
      <c r="E245" s="219">
        <f t="shared" si="6"/>
        <v>0</v>
      </c>
      <c r="H245" s="241">
        <v>13.59</v>
      </c>
      <c r="I245">
        <f>MAX(H245:H$7096)</f>
        <v>16.82</v>
      </c>
      <c r="J245" s="219">
        <f t="shared" si="7"/>
        <v>-0.19203329369797861</v>
      </c>
    </row>
    <row r="246" spans="2:10">
      <c r="B246" s="217">
        <v>45478</v>
      </c>
      <c r="C246" s="218">
        <v>18.989999999999998</v>
      </c>
      <c r="D246">
        <f>MAX(C246:C$7096)</f>
        <v>18.989999999999998</v>
      </c>
      <c r="E246" s="219">
        <f t="shared" si="6"/>
        <v>0</v>
      </c>
      <c r="H246" s="241">
        <v>13.59</v>
      </c>
      <c r="I246">
        <f>MAX(H246:H$7096)</f>
        <v>16.82</v>
      </c>
      <c r="J246" s="219">
        <f t="shared" si="7"/>
        <v>-0.19203329369797861</v>
      </c>
    </row>
    <row r="247" spans="2:10">
      <c r="B247" s="217">
        <v>45477</v>
      </c>
      <c r="C247" s="218">
        <v>18.98</v>
      </c>
      <c r="D247">
        <f>MAX(C247:C$7096)</f>
        <v>18.98</v>
      </c>
      <c r="E247" s="219">
        <f t="shared" si="6"/>
        <v>0</v>
      </c>
      <c r="H247" s="241">
        <v>13.59</v>
      </c>
      <c r="I247">
        <f>MAX(H247:H$7096)</f>
        <v>16.82</v>
      </c>
      <c r="J247" s="219">
        <f t="shared" si="7"/>
        <v>-0.19203329369797861</v>
      </c>
    </row>
    <row r="248" spans="2:10">
      <c r="B248" s="217">
        <v>45476</v>
      </c>
      <c r="C248" s="218">
        <v>18.98</v>
      </c>
      <c r="D248">
        <f>MAX(C248:C$7096)</f>
        <v>18.98</v>
      </c>
      <c r="E248" s="219">
        <f t="shared" si="6"/>
        <v>0</v>
      </c>
      <c r="H248" s="241">
        <v>13.59</v>
      </c>
      <c r="I248">
        <f>MAX(H248:H$7096)</f>
        <v>16.82</v>
      </c>
      <c r="J248" s="219">
        <f t="shared" si="7"/>
        <v>-0.19203329369797861</v>
      </c>
    </row>
    <row r="249" spans="2:10">
      <c r="B249" s="217">
        <v>45475</v>
      </c>
      <c r="C249" s="218">
        <v>18.98</v>
      </c>
      <c r="D249">
        <f>MAX(C249:C$7096)</f>
        <v>18.98</v>
      </c>
      <c r="E249" s="219">
        <f t="shared" si="6"/>
        <v>0</v>
      </c>
      <c r="H249" s="241">
        <v>13.59</v>
      </c>
      <c r="I249">
        <f>MAX(H249:H$7096)</f>
        <v>16.82</v>
      </c>
      <c r="J249" s="219">
        <f t="shared" si="7"/>
        <v>-0.19203329369797861</v>
      </c>
    </row>
    <row r="250" spans="2:10">
      <c r="B250" s="217">
        <v>45474</v>
      </c>
      <c r="C250" s="218">
        <v>18.97</v>
      </c>
      <c r="D250">
        <f>MAX(C250:C$7096)</f>
        <v>18.97</v>
      </c>
      <c r="E250" s="219">
        <f t="shared" si="6"/>
        <v>0</v>
      </c>
      <c r="H250" s="241">
        <v>13.59</v>
      </c>
      <c r="I250">
        <f>MAX(H250:H$7096)</f>
        <v>16.82</v>
      </c>
      <c r="J250" s="219">
        <f t="shared" si="7"/>
        <v>-0.19203329369797861</v>
      </c>
    </row>
    <row r="251" spans="2:10">
      <c r="B251" s="217">
        <v>45471</v>
      </c>
      <c r="C251" s="218">
        <v>18.96</v>
      </c>
      <c r="D251">
        <f>MAX(C251:C$7096)</f>
        <v>18.96</v>
      </c>
      <c r="E251" s="219">
        <f t="shared" si="6"/>
        <v>0</v>
      </c>
      <c r="H251" s="241">
        <v>13.59</v>
      </c>
      <c r="I251">
        <f>MAX(H251:H$7096)</f>
        <v>16.82</v>
      </c>
      <c r="J251" s="219">
        <f t="shared" si="7"/>
        <v>-0.19203329369797861</v>
      </c>
    </row>
    <row r="252" spans="2:10">
      <c r="B252" s="217">
        <v>45470</v>
      </c>
      <c r="C252" s="218">
        <v>18.95</v>
      </c>
      <c r="D252">
        <f>MAX(C252:C$7096)</f>
        <v>18.95</v>
      </c>
      <c r="E252" s="219">
        <f t="shared" si="6"/>
        <v>0</v>
      </c>
      <c r="H252" s="241">
        <v>13.59</v>
      </c>
      <c r="I252">
        <f>MAX(H252:H$7096)</f>
        <v>16.82</v>
      </c>
      <c r="J252" s="219">
        <f t="shared" si="7"/>
        <v>-0.19203329369797861</v>
      </c>
    </row>
    <row r="253" spans="2:10">
      <c r="B253" s="217">
        <v>45469</v>
      </c>
      <c r="C253" s="218">
        <v>18.95</v>
      </c>
      <c r="D253">
        <f>MAX(C253:C$7096)</f>
        <v>18.95</v>
      </c>
      <c r="E253" s="219">
        <f t="shared" si="6"/>
        <v>0</v>
      </c>
      <c r="H253" s="241">
        <v>13.59</v>
      </c>
      <c r="I253">
        <f>MAX(H253:H$7096)</f>
        <v>16.82</v>
      </c>
      <c r="J253" s="219">
        <f t="shared" si="7"/>
        <v>-0.19203329369797861</v>
      </c>
    </row>
    <row r="254" spans="2:10">
      <c r="B254" s="217">
        <v>45468</v>
      </c>
      <c r="C254" s="218">
        <v>18.95</v>
      </c>
      <c r="D254">
        <f>MAX(C254:C$7096)</f>
        <v>18.95</v>
      </c>
      <c r="E254" s="219">
        <f t="shared" si="6"/>
        <v>0</v>
      </c>
      <c r="H254" s="241">
        <v>13.59</v>
      </c>
      <c r="I254">
        <f>MAX(H254:H$7096)</f>
        <v>16.82</v>
      </c>
      <c r="J254" s="219">
        <f t="shared" si="7"/>
        <v>-0.19203329369797861</v>
      </c>
    </row>
    <row r="255" spans="2:10">
      <c r="B255" s="217">
        <v>45467</v>
      </c>
      <c r="C255" s="218">
        <v>18.940000000000001</v>
      </c>
      <c r="D255">
        <f>MAX(C255:C$7096)</f>
        <v>18.940000000000001</v>
      </c>
      <c r="E255" s="219">
        <f t="shared" si="6"/>
        <v>0</v>
      </c>
      <c r="H255" s="241">
        <v>13.59</v>
      </c>
      <c r="I255">
        <f>MAX(H255:H$7096)</f>
        <v>16.82</v>
      </c>
      <c r="J255" s="219">
        <f t="shared" si="7"/>
        <v>-0.19203329369797861</v>
      </c>
    </row>
    <row r="256" spans="2:10">
      <c r="B256" s="217">
        <v>45464</v>
      </c>
      <c r="C256" s="218">
        <v>18.93</v>
      </c>
      <c r="D256">
        <f>MAX(C256:C$7096)</f>
        <v>18.93</v>
      </c>
      <c r="E256" s="219">
        <f t="shared" si="6"/>
        <v>0</v>
      </c>
      <c r="H256" s="241">
        <v>13.59</v>
      </c>
      <c r="I256">
        <f>MAX(H256:H$7096)</f>
        <v>16.82</v>
      </c>
      <c r="J256" s="219">
        <f t="shared" si="7"/>
        <v>-0.19203329369797861</v>
      </c>
    </row>
    <row r="257" spans="2:10">
      <c r="B257" s="217">
        <v>45463</v>
      </c>
      <c r="C257" s="218">
        <v>18.920000000000002</v>
      </c>
      <c r="D257">
        <f>MAX(C257:C$7096)</f>
        <v>18.920000000000002</v>
      </c>
      <c r="E257" s="219">
        <f t="shared" si="6"/>
        <v>0</v>
      </c>
      <c r="H257" s="241">
        <v>13.59</v>
      </c>
      <c r="I257">
        <f>MAX(H257:H$7096)</f>
        <v>16.82</v>
      </c>
      <c r="J257" s="219">
        <f t="shared" si="7"/>
        <v>-0.19203329369797861</v>
      </c>
    </row>
    <row r="258" spans="2:10">
      <c r="B258" s="217">
        <v>45462</v>
      </c>
      <c r="C258" s="218">
        <v>18.920000000000002</v>
      </c>
      <c r="D258">
        <f>MAX(C258:C$7096)</f>
        <v>18.920000000000002</v>
      </c>
      <c r="E258" s="219">
        <f t="shared" ref="E258:E321" si="8">(C258-D258)/D258</f>
        <v>0</v>
      </c>
      <c r="H258" s="241">
        <v>13.59</v>
      </c>
      <c r="I258">
        <f>MAX(H258:H$7096)</f>
        <v>16.82</v>
      </c>
      <c r="J258" s="219">
        <f t="shared" ref="J258:J321" si="9">(H258-I258)/I258</f>
        <v>-0.19203329369797861</v>
      </c>
    </row>
    <row r="259" spans="2:10">
      <c r="B259" s="217">
        <v>45461</v>
      </c>
      <c r="C259" s="218">
        <v>18.920000000000002</v>
      </c>
      <c r="D259">
        <f>MAX(C259:C$7096)</f>
        <v>18.920000000000002</v>
      </c>
      <c r="E259" s="219">
        <f t="shared" si="8"/>
        <v>0</v>
      </c>
      <c r="H259" s="241">
        <v>13.59</v>
      </c>
      <c r="I259">
        <f>MAX(H259:H$7096)</f>
        <v>16.82</v>
      </c>
      <c r="J259" s="219">
        <f t="shared" si="9"/>
        <v>-0.19203329369797861</v>
      </c>
    </row>
    <row r="260" spans="2:10">
      <c r="B260" s="217">
        <v>45460</v>
      </c>
      <c r="C260" s="218">
        <v>18.920000000000002</v>
      </c>
      <c r="D260">
        <f>MAX(C260:C$7096)</f>
        <v>18.920000000000002</v>
      </c>
      <c r="E260" s="219">
        <f t="shared" si="8"/>
        <v>0</v>
      </c>
      <c r="H260" s="241">
        <v>13.59</v>
      </c>
      <c r="I260">
        <f>MAX(H260:H$7096)</f>
        <v>16.82</v>
      </c>
      <c r="J260" s="219">
        <f t="shared" si="9"/>
        <v>-0.19203329369797861</v>
      </c>
    </row>
    <row r="261" spans="2:10">
      <c r="B261" s="217">
        <v>45457</v>
      </c>
      <c r="C261" s="218">
        <v>18.91</v>
      </c>
      <c r="D261">
        <f>MAX(C261:C$7096)</f>
        <v>18.91</v>
      </c>
      <c r="E261" s="219">
        <f t="shared" si="8"/>
        <v>0</v>
      </c>
      <c r="H261" s="241">
        <v>13.59</v>
      </c>
      <c r="I261">
        <f>MAX(H261:H$7096)</f>
        <v>16.82</v>
      </c>
      <c r="J261" s="219">
        <f t="shared" si="9"/>
        <v>-0.19203329369797861</v>
      </c>
    </row>
    <row r="262" spans="2:10">
      <c r="B262" s="217">
        <v>45456</v>
      </c>
      <c r="C262" s="218">
        <v>18.899999999999999</v>
      </c>
      <c r="D262">
        <f>MAX(C262:C$7096)</f>
        <v>18.899999999999999</v>
      </c>
      <c r="E262" s="219">
        <f t="shared" si="8"/>
        <v>0</v>
      </c>
      <c r="H262" s="241">
        <v>13.59</v>
      </c>
      <c r="I262">
        <f>MAX(H262:H$7096)</f>
        <v>16.82</v>
      </c>
      <c r="J262" s="219">
        <f t="shared" si="9"/>
        <v>-0.19203329369797861</v>
      </c>
    </row>
    <row r="263" spans="2:10">
      <c r="B263" s="217">
        <v>45455</v>
      </c>
      <c r="C263" s="218">
        <v>18.899999999999999</v>
      </c>
      <c r="D263">
        <f>MAX(C263:C$7096)</f>
        <v>18.899999999999999</v>
      </c>
      <c r="E263" s="219">
        <f t="shared" si="8"/>
        <v>0</v>
      </c>
      <c r="H263" s="241">
        <v>13.59</v>
      </c>
      <c r="I263">
        <f>MAX(H263:H$7096)</f>
        <v>16.82</v>
      </c>
      <c r="J263" s="219">
        <f t="shared" si="9"/>
        <v>-0.19203329369797861</v>
      </c>
    </row>
    <row r="264" spans="2:10">
      <c r="B264" s="217">
        <v>45454</v>
      </c>
      <c r="C264" s="218">
        <v>18.899999999999999</v>
      </c>
      <c r="D264">
        <f>MAX(C264:C$7096)</f>
        <v>18.899999999999999</v>
      </c>
      <c r="E264" s="219">
        <f t="shared" si="8"/>
        <v>0</v>
      </c>
      <c r="H264" s="241">
        <v>13.59</v>
      </c>
      <c r="I264">
        <f>MAX(H264:H$7096)</f>
        <v>16.82</v>
      </c>
      <c r="J264" s="219">
        <f t="shared" si="9"/>
        <v>-0.19203329369797861</v>
      </c>
    </row>
    <row r="265" spans="2:10">
      <c r="B265" s="217">
        <v>45453</v>
      </c>
      <c r="C265" s="218">
        <v>18.89</v>
      </c>
      <c r="D265">
        <f>MAX(C265:C$7096)</f>
        <v>18.89</v>
      </c>
      <c r="E265" s="219">
        <f t="shared" si="8"/>
        <v>0</v>
      </c>
      <c r="H265" s="241">
        <v>13.59</v>
      </c>
      <c r="I265">
        <f>MAX(H265:H$7096)</f>
        <v>16.82</v>
      </c>
      <c r="J265" s="219">
        <f t="shared" si="9"/>
        <v>-0.19203329369797861</v>
      </c>
    </row>
    <row r="266" spans="2:10">
      <c r="B266" s="217">
        <v>45450</v>
      </c>
      <c r="C266" s="218">
        <v>18.88</v>
      </c>
      <c r="D266">
        <f>MAX(C266:C$7096)</f>
        <v>18.88</v>
      </c>
      <c r="E266" s="219">
        <f t="shared" si="8"/>
        <v>0</v>
      </c>
      <c r="H266" s="241">
        <v>13.59</v>
      </c>
      <c r="I266">
        <f>MAX(H266:H$7096)</f>
        <v>16.82</v>
      </c>
      <c r="J266" s="219">
        <f t="shared" si="9"/>
        <v>-0.19203329369797861</v>
      </c>
    </row>
    <row r="267" spans="2:10">
      <c r="B267" s="217">
        <v>45449</v>
      </c>
      <c r="C267" s="218">
        <v>18.87</v>
      </c>
      <c r="D267">
        <f>MAX(C267:C$7096)</f>
        <v>18.87</v>
      </c>
      <c r="E267" s="219">
        <f t="shared" si="8"/>
        <v>0</v>
      </c>
      <c r="H267" s="241">
        <v>13.59</v>
      </c>
      <c r="I267">
        <f>MAX(H267:H$7096)</f>
        <v>16.82</v>
      </c>
      <c r="J267" s="219">
        <f t="shared" si="9"/>
        <v>-0.19203329369797861</v>
      </c>
    </row>
    <row r="268" spans="2:10">
      <c r="B268" s="217">
        <v>45448</v>
      </c>
      <c r="C268" s="218">
        <v>18.87</v>
      </c>
      <c r="D268">
        <f>MAX(C268:C$7096)</f>
        <v>18.87</v>
      </c>
      <c r="E268" s="219">
        <f t="shared" si="8"/>
        <v>0</v>
      </c>
      <c r="H268" s="241">
        <v>13.59</v>
      </c>
      <c r="I268">
        <f>MAX(H268:H$7096)</f>
        <v>16.82</v>
      </c>
      <c r="J268" s="219">
        <f t="shared" si="9"/>
        <v>-0.19203329369797861</v>
      </c>
    </row>
    <row r="269" spans="2:10">
      <c r="B269" s="217">
        <v>45447</v>
      </c>
      <c r="C269" s="218">
        <v>18.87</v>
      </c>
      <c r="D269">
        <f>MAX(C269:C$7096)</f>
        <v>18.87</v>
      </c>
      <c r="E269" s="219">
        <f t="shared" si="8"/>
        <v>0</v>
      </c>
      <c r="H269" s="241">
        <v>13.59</v>
      </c>
      <c r="I269">
        <f>MAX(H269:H$7096)</f>
        <v>16.82</v>
      </c>
      <c r="J269" s="219">
        <f t="shared" si="9"/>
        <v>-0.19203329369797861</v>
      </c>
    </row>
    <row r="270" spans="2:10">
      <c r="B270" s="217">
        <v>45446</v>
      </c>
      <c r="C270" s="218">
        <v>18.86</v>
      </c>
      <c r="D270">
        <f>MAX(C270:C$7096)</f>
        <v>18.86</v>
      </c>
      <c r="E270" s="219">
        <f t="shared" si="8"/>
        <v>0</v>
      </c>
      <c r="H270" s="241">
        <v>13.59</v>
      </c>
      <c r="I270">
        <f>MAX(H270:H$7096)</f>
        <v>16.82</v>
      </c>
      <c r="J270" s="219">
        <f t="shared" si="9"/>
        <v>-0.19203329369797861</v>
      </c>
    </row>
    <row r="271" spans="2:10">
      <c r="B271" s="217">
        <v>45443</v>
      </c>
      <c r="C271" s="218">
        <v>18.850000000000001</v>
      </c>
      <c r="D271">
        <f>MAX(C271:C$7096)</f>
        <v>18.850000000000001</v>
      </c>
      <c r="E271" s="219">
        <f t="shared" si="8"/>
        <v>0</v>
      </c>
      <c r="H271" s="241">
        <v>13.59</v>
      </c>
      <c r="I271">
        <f>MAX(H271:H$7096)</f>
        <v>16.82</v>
      </c>
      <c r="J271" s="219">
        <f t="shared" si="9"/>
        <v>-0.19203329369797861</v>
      </c>
    </row>
    <row r="272" spans="2:10">
      <c r="B272" s="217">
        <v>45442</v>
      </c>
      <c r="C272" s="218">
        <v>18.84</v>
      </c>
      <c r="D272">
        <f>MAX(C272:C$7096)</f>
        <v>18.84</v>
      </c>
      <c r="E272" s="219">
        <f t="shared" si="8"/>
        <v>0</v>
      </c>
      <c r="H272" s="241">
        <v>13.59</v>
      </c>
      <c r="I272">
        <f>MAX(H272:H$7096)</f>
        <v>16.82</v>
      </c>
      <c r="J272" s="219">
        <f t="shared" si="9"/>
        <v>-0.19203329369797861</v>
      </c>
    </row>
    <row r="273" spans="2:10">
      <c r="B273" s="217">
        <v>45441</v>
      </c>
      <c r="C273" s="218">
        <v>18.84</v>
      </c>
      <c r="D273">
        <f>MAX(C273:C$7096)</f>
        <v>18.84</v>
      </c>
      <c r="E273" s="219">
        <f t="shared" si="8"/>
        <v>0</v>
      </c>
      <c r="H273" s="241">
        <v>12.7</v>
      </c>
      <c r="I273">
        <f>MAX(H273:H$7096)</f>
        <v>16.82</v>
      </c>
      <c r="J273" s="219">
        <f t="shared" si="9"/>
        <v>-0.24494649227110588</v>
      </c>
    </row>
    <row r="274" spans="2:10">
      <c r="B274" s="217">
        <v>45440</v>
      </c>
      <c r="C274" s="218">
        <v>18.84</v>
      </c>
      <c r="D274">
        <f>MAX(C274:C$7096)</f>
        <v>18.84</v>
      </c>
      <c r="E274" s="219">
        <f t="shared" si="8"/>
        <v>0</v>
      </c>
      <c r="H274" s="241">
        <v>12.7</v>
      </c>
      <c r="I274">
        <f>MAX(H274:H$7096)</f>
        <v>16.82</v>
      </c>
      <c r="J274" s="219">
        <f t="shared" si="9"/>
        <v>-0.24494649227110588</v>
      </c>
    </row>
    <row r="275" spans="2:10">
      <c r="B275" s="217">
        <v>45439</v>
      </c>
      <c r="C275" s="218">
        <v>18.829999999999998</v>
      </c>
      <c r="D275">
        <f>MAX(C275:C$7096)</f>
        <v>18.829999999999998</v>
      </c>
      <c r="E275" s="219">
        <f t="shared" si="8"/>
        <v>0</v>
      </c>
      <c r="H275" s="241">
        <v>12.7</v>
      </c>
      <c r="I275">
        <f>MAX(H275:H$7096)</f>
        <v>16.82</v>
      </c>
      <c r="J275" s="219">
        <f t="shared" si="9"/>
        <v>-0.24494649227110588</v>
      </c>
    </row>
    <row r="276" spans="2:10">
      <c r="B276" s="217">
        <v>45436</v>
      </c>
      <c r="C276" s="218">
        <v>18.82</v>
      </c>
      <c r="D276">
        <f>MAX(C276:C$7096)</f>
        <v>18.82</v>
      </c>
      <c r="E276" s="219">
        <f t="shared" si="8"/>
        <v>0</v>
      </c>
      <c r="H276" s="241">
        <v>12.7</v>
      </c>
      <c r="I276">
        <f>MAX(H276:H$7096)</f>
        <v>16.82</v>
      </c>
      <c r="J276" s="219">
        <f t="shared" si="9"/>
        <v>-0.24494649227110588</v>
      </c>
    </row>
    <row r="277" spans="2:10">
      <c r="B277" s="217">
        <v>45435</v>
      </c>
      <c r="C277" s="218">
        <v>18.809999999999999</v>
      </c>
      <c r="D277">
        <f>MAX(C277:C$7096)</f>
        <v>18.809999999999999</v>
      </c>
      <c r="E277" s="219">
        <f t="shared" si="8"/>
        <v>0</v>
      </c>
      <c r="H277" s="241">
        <v>12.7</v>
      </c>
      <c r="I277">
        <f>MAX(H277:H$7096)</f>
        <v>16.82</v>
      </c>
      <c r="J277" s="219">
        <f t="shared" si="9"/>
        <v>-0.24494649227110588</v>
      </c>
    </row>
    <row r="278" spans="2:10">
      <c r="B278" s="217">
        <v>45434</v>
      </c>
      <c r="C278" s="218">
        <v>18.809999999999999</v>
      </c>
      <c r="D278">
        <f>MAX(C278:C$7096)</f>
        <v>18.809999999999999</v>
      </c>
      <c r="E278" s="219">
        <f t="shared" si="8"/>
        <v>0</v>
      </c>
      <c r="H278" s="241">
        <v>12.7</v>
      </c>
      <c r="I278">
        <f>MAX(H278:H$7096)</f>
        <v>16.82</v>
      </c>
      <c r="J278" s="219">
        <f t="shared" si="9"/>
        <v>-0.24494649227110588</v>
      </c>
    </row>
    <row r="279" spans="2:10">
      <c r="B279" s="217">
        <v>45433</v>
      </c>
      <c r="C279" s="218">
        <v>18.809999999999999</v>
      </c>
      <c r="D279">
        <f>MAX(C279:C$7096)</f>
        <v>18.809999999999999</v>
      </c>
      <c r="E279" s="219">
        <f t="shared" si="8"/>
        <v>0</v>
      </c>
      <c r="H279" s="241">
        <v>12.7</v>
      </c>
      <c r="I279">
        <f>MAX(H279:H$7096)</f>
        <v>16.82</v>
      </c>
      <c r="J279" s="219">
        <f t="shared" si="9"/>
        <v>-0.24494649227110588</v>
      </c>
    </row>
    <row r="280" spans="2:10">
      <c r="B280" s="217">
        <v>45432</v>
      </c>
      <c r="C280" s="218">
        <v>18.8</v>
      </c>
      <c r="D280">
        <f>MAX(C280:C$7096)</f>
        <v>18.8</v>
      </c>
      <c r="E280" s="219">
        <f t="shared" si="8"/>
        <v>0</v>
      </c>
      <c r="H280" s="241">
        <v>12.7</v>
      </c>
      <c r="I280">
        <f>MAX(H280:H$7096)</f>
        <v>16.82</v>
      </c>
      <c r="J280" s="219">
        <f t="shared" si="9"/>
        <v>-0.24494649227110588</v>
      </c>
    </row>
    <row r="281" spans="2:10">
      <c r="B281" s="217">
        <v>45429</v>
      </c>
      <c r="C281" s="218">
        <v>18.79</v>
      </c>
      <c r="D281">
        <f>MAX(C281:C$7096)</f>
        <v>18.79</v>
      </c>
      <c r="E281" s="219">
        <f t="shared" si="8"/>
        <v>0</v>
      </c>
      <c r="H281" s="241">
        <v>12.7</v>
      </c>
      <c r="I281">
        <f>MAX(H281:H$7096)</f>
        <v>16.82</v>
      </c>
      <c r="J281" s="219">
        <f t="shared" si="9"/>
        <v>-0.24494649227110588</v>
      </c>
    </row>
    <row r="282" spans="2:10">
      <c r="B282" s="217">
        <v>45428</v>
      </c>
      <c r="C282" s="218">
        <v>18.78</v>
      </c>
      <c r="D282">
        <f>MAX(C282:C$7096)</f>
        <v>18.78</v>
      </c>
      <c r="E282" s="219">
        <f t="shared" si="8"/>
        <v>0</v>
      </c>
      <c r="H282" s="241">
        <v>12.7</v>
      </c>
      <c r="I282">
        <f>MAX(H282:H$7096)</f>
        <v>16.82</v>
      </c>
      <c r="J282" s="219">
        <f t="shared" si="9"/>
        <v>-0.24494649227110588</v>
      </c>
    </row>
    <row r="283" spans="2:10">
      <c r="B283" s="217">
        <v>45427</v>
      </c>
      <c r="C283" s="218">
        <v>18.78</v>
      </c>
      <c r="D283">
        <f>MAX(C283:C$7096)</f>
        <v>18.78</v>
      </c>
      <c r="E283" s="219">
        <f t="shared" si="8"/>
        <v>0</v>
      </c>
      <c r="H283" s="241">
        <v>12.7</v>
      </c>
      <c r="I283">
        <f>MAX(H283:H$7096)</f>
        <v>16.82</v>
      </c>
      <c r="J283" s="219">
        <f t="shared" si="9"/>
        <v>-0.24494649227110588</v>
      </c>
    </row>
    <row r="284" spans="2:10">
      <c r="B284" s="217">
        <v>45426</v>
      </c>
      <c r="C284" s="218">
        <v>18.77</v>
      </c>
      <c r="D284">
        <f>MAX(C284:C$7096)</f>
        <v>18.77</v>
      </c>
      <c r="E284" s="219">
        <f t="shared" si="8"/>
        <v>0</v>
      </c>
      <c r="H284" s="241">
        <v>12.7</v>
      </c>
      <c r="I284">
        <f>MAX(H284:H$7096)</f>
        <v>16.82</v>
      </c>
      <c r="J284" s="219">
        <f t="shared" si="9"/>
        <v>-0.24494649227110588</v>
      </c>
    </row>
    <row r="285" spans="2:10">
      <c r="B285" s="217">
        <v>45425</v>
      </c>
      <c r="C285" s="218">
        <v>18.77</v>
      </c>
      <c r="D285">
        <f>MAX(C285:C$7096)</f>
        <v>18.77</v>
      </c>
      <c r="E285" s="219">
        <f t="shared" si="8"/>
        <v>0</v>
      </c>
      <c r="H285" s="241">
        <v>12.7</v>
      </c>
      <c r="I285">
        <f>MAX(H285:H$7096)</f>
        <v>16.82</v>
      </c>
      <c r="J285" s="219">
        <f t="shared" si="9"/>
        <v>-0.24494649227110588</v>
      </c>
    </row>
    <row r="286" spans="2:10">
      <c r="B286" s="217">
        <v>45422</v>
      </c>
      <c r="C286" s="218">
        <v>18.75</v>
      </c>
      <c r="D286">
        <f>MAX(C286:C$7096)</f>
        <v>18.75</v>
      </c>
      <c r="E286" s="219">
        <f t="shared" si="8"/>
        <v>0</v>
      </c>
      <c r="H286" s="241">
        <v>12.7</v>
      </c>
      <c r="I286">
        <f>MAX(H286:H$7096)</f>
        <v>16.82</v>
      </c>
      <c r="J286" s="219">
        <f t="shared" si="9"/>
        <v>-0.24494649227110588</v>
      </c>
    </row>
    <row r="287" spans="2:10">
      <c r="B287" s="217">
        <v>45421</v>
      </c>
      <c r="C287" s="218">
        <v>18.75</v>
      </c>
      <c r="D287">
        <f>MAX(C287:C$7096)</f>
        <v>18.75</v>
      </c>
      <c r="E287" s="219">
        <f t="shared" si="8"/>
        <v>0</v>
      </c>
      <c r="H287" s="241">
        <v>12.7</v>
      </c>
      <c r="I287">
        <f>MAX(H287:H$7096)</f>
        <v>16.82</v>
      </c>
      <c r="J287" s="219">
        <f t="shared" si="9"/>
        <v>-0.24494649227110588</v>
      </c>
    </row>
    <row r="288" spans="2:10">
      <c r="B288" s="217">
        <v>45420</v>
      </c>
      <c r="C288" s="218">
        <v>18.739999999999998</v>
      </c>
      <c r="D288">
        <f>MAX(C288:C$7096)</f>
        <v>18.739999999999998</v>
      </c>
      <c r="E288" s="219">
        <f t="shared" si="8"/>
        <v>0</v>
      </c>
      <c r="H288" s="241">
        <v>12.7</v>
      </c>
      <c r="I288">
        <f>MAX(H288:H$7096)</f>
        <v>16.82</v>
      </c>
      <c r="J288" s="219">
        <f t="shared" si="9"/>
        <v>-0.24494649227110588</v>
      </c>
    </row>
    <row r="289" spans="2:10">
      <c r="B289" s="217">
        <v>45419</v>
      </c>
      <c r="C289" s="218">
        <v>18.739999999999998</v>
      </c>
      <c r="D289">
        <f>MAX(C289:C$7096)</f>
        <v>18.739999999999998</v>
      </c>
      <c r="E289" s="219">
        <f t="shared" si="8"/>
        <v>0</v>
      </c>
      <c r="H289" s="241">
        <v>12.7</v>
      </c>
      <c r="I289">
        <f>MAX(H289:H$7096)</f>
        <v>16.82</v>
      </c>
      <c r="J289" s="219">
        <f t="shared" si="9"/>
        <v>-0.24494649227110588</v>
      </c>
    </row>
    <row r="290" spans="2:10">
      <c r="B290" s="217">
        <v>45418</v>
      </c>
      <c r="C290" s="218">
        <v>18.739999999999998</v>
      </c>
      <c r="D290">
        <f>MAX(C290:C$7096)</f>
        <v>18.739999999999998</v>
      </c>
      <c r="E290" s="219">
        <f t="shared" si="8"/>
        <v>0</v>
      </c>
      <c r="H290" s="241">
        <v>12.7</v>
      </c>
      <c r="I290">
        <f>MAX(H290:H$7096)</f>
        <v>16.82</v>
      </c>
      <c r="J290" s="219">
        <f t="shared" si="9"/>
        <v>-0.24494649227110588</v>
      </c>
    </row>
    <row r="291" spans="2:10">
      <c r="B291" s="217">
        <v>45415</v>
      </c>
      <c r="C291" s="218">
        <v>18.72</v>
      </c>
      <c r="D291">
        <f>MAX(C291:C$7096)</f>
        <v>18.72</v>
      </c>
      <c r="E291" s="219">
        <f t="shared" si="8"/>
        <v>0</v>
      </c>
      <c r="H291" s="241">
        <v>12.7</v>
      </c>
      <c r="I291">
        <f>MAX(H291:H$7096)</f>
        <v>16.82</v>
      </c>
      <c r="J291" s="219">
        <f t="shared" si="9"/>
        <v>-0.24494649227110588</v>
      </c>
    </row>
    <row r="292" spans="2:10">
      <c r="B292" s="217">
        <v>45414</v>
      </c>
      <c r="C292" s="218">
        <v>18.72</v>
      </c>
      <c r="D292">
        <f>MAX(C292:C$7096)</f>
        <v>18.72</v>
      </c>
      <c r="E292" s="219">
        <f t="shared" si="8"/>
        <v>0</v>
      </c>
      <c r="H292" s="241">
        <v>12.7</v>
      </c>
      <c r="I292">
        <f>MAX(H292:H$7096)</f>
        <v>16.82</v>
      </c>
      <c r="J292" s="219">
        <f t="shared" si="9"/>
        <v>-0.24494649227110588</v>
      </c>
    </row>
    <row r="293" spans="2:10">
      <c r="B293" s="217">
        <v>45413</v>
      </c>
      <c r="C293" s="218">
        <v>18.71</v>
      </c>
      <c r="D293">
        <f>MAX(C293:C$7096)</f>
        <v>18.71</v>
      </c>
      <c r="E293" s="219">
        <f t="shared" si="8"/>
        <v>0</v>
      </c>
      <c r="H293" s="241">
        <v>12.7</v>
      </c>
      <c r="I293">
        <f>MAX(H293:H$7096)</f>
        <v>16.82</v>
      </c>
      <c r="J293" s="219">
        <f t="shared" si="9"/>
        <v>-0.24494649227110588</v>
      </c>
    </row>
    <row r="294" spans="2:10">
      <c r="B294" s="217">
        <v>45412</v>
      </c>
      <c r="C294" s="218">
        <v>18.71</v>
      </c>
      <c r="D294">
        <f>MAX(C294:C$7096)</f>
        <v>18.71</v>
      </c>
      <c r="E294" s="219">
        <f t="shared" si="8"/>
        <v>0</v>
      </c>
      <c r="H294" s="241">
        <v>12.7</v>
      </c>
      <c r="I294">
        <f>MAX(H294:H$7096)</f>
        <v>16.82</v>
      </c>
      <c r="J294" s="219">
        <f t="shared" si="9"/>
        <v>-0.24494649227110588</v>
      </c>
    </row>
    <row r="295" spans="2:10">
      <c r="B295" s="217">
        <v>45411</v>
      </c>
      <c r="C295" s="218">
        <v>18.690000000000001</v>
      </c>
      <c r="D295">
        <f>MAX(C295:C$7096)</f>
        <v>18.690000000000001</v>
      </c>
      <c r="E295" s="219">
        <f t="shared" si="8"/>
        <v>0</v>
      </c>
      <c r="H295" s="241">
        <v>12.7</v>
      </c>
      <c r="I295">
        <f>MAX(H295:H$7096)</f>
        <v>16.82</v>
      </c>
      <c r="J295" s="219">
        <f t="shared" si="9"/>
        <v>-0.24494649227110588</v>
      </c>
    </row>
    <row r="296" spans="2:10">
      <c r="B296" s="217">
        <v>45408</v>
      </c>
      <c r="C296" s="218">
        <v>18.670000000000002</v>
      </c>
      <c r="D296">
        <f>MAX(C296:C$7096)</f>
        <v>18.670000000000002</v>
      </c>
      <c r="E296" s="219">
        <f t="shared" si="8"/>
        <v>0</v>
      </c>
      <c r="H296" s="241">
        <v>12.7</v>
      </c>
      <c r="I296">
        <f>MAX(H296:H$7096)</f>
        <v>16.82</v>
      </c>
      <c r="J296" s="219">
        <f t="shared" si="9"/>
        <v>-0.24494649227110588</v>
      </c>
    </row>
    <row r="297" spans="2:10">
      <c r="B297" s="217">
        <v>45407</v>
      </c>
      <c r="C297" s="218">
        <v>18.600000000000001</v>
      </c>
      <c r="D297">
        <f>MAX(C297:C$7096)</f>
        <v>18.600000000000001</v>
      </c>
      <c r="E297" s="219">
        <f t="shared" si="8"/>
        <v>0</v>
      </c>
      <c r="H297" s="241">
        <v>12.7</v>
      </c>
      <c r="I297">
        <f>MAX(H297:H$7096)</f>
        <v>16.82</v>
      </c>
      <c r="J297" s="219">
        <f t="shared" si="9"/>
        <v>-0.24494649227110588</v>
      </c>
    </row>
    <row r="298" spans="2:10">
      <c r="B298" s="217">
        <v>45406</v>
      </c>
      <c r="C298" s="218">
        <v>18.600000000000001</v>
      </c>
      <c r="D298">
        <f>MAX(C298:C$7096)</f>
        <v>18.600000000000001</v>
      </c>
      <c r="E298" s="219">
        <f t="shared" si="8"/>
        <v>0</v>
      </c>
      <c r="H298" s="241">
        <v>12.7</v>
      </c>
      <c r="I298">
        <f>MAX(H298:H$7096)</f>
        <v>16.82</v>
      </c>
      <c r="J298" s="219">
        <f t="shared" si="9"/>
        <v>-0.24494649227110588</v>
      </c>
    </row>
    <row r="299" spans="2:10">
      <c r="B299" s="217">
        <v>45405</v>
      </c>
      <c r="C299" s="218">
        <v>18.59</v>
      </c>
      <c r="D299">
        <f>MAX(C299:C$7096)</f>
        <v>18.59</v>
      </c>
      <c r="E299" s="219">
        <f t="shared" si="8"/>
        <v>0</v>
      </c>
      <c r="H299" s="241">
        <v>12.7</v>
      </c>
      <c r="I299">
        <f>MAX(H299:H$7096)</f>
        <v>16.82</v>
      </c>
      <c r="J299" s="219">
        <f t="shared" si="9"/>
        <v>-0.24494649227110588</v>
      </c>
    </row>
    <row r="300" spans="2:10">
      <c r="B300" s="217">
        <v>45404</v>
      </c>
      <c r="C300" s="218">
        <v>18.59</v>
      </c>
      <c r="D300">
        <f>MAX(C300:C$7096)</f>
        <v>18.59</v>
      </c>
      <c r="E300" s="219">
        <f t="shared" si="8"/>
        <v>0</v>
      </c>
      <c r="H300" s="241">
        <v>12.7</v>
      </c>
      <c r="I300">
        <f>MAX(H300:H$7096)</f>
        <v>16.82</v>
      </c>
      <c r="J300" s="219">
        <f t="shared" si="9"/>
        <v>-0.24494649227110588</v>
      </c>
    </row>
    <row r="301" spans="2:10">
      <c r="B301" s="217">
        <v>45401</v>
      </c>
      <c r="C301" s="218">
        <v>18.579999999999998</v>
      </c>
      <c r="D301">
        <f>MAX(C301:C$7096)</f>
        <v>18.579999999999998</v>
      </c>
      <c r="E301" s="219">
        <f t="shared" si="8"/>
        <v>0</v>
      </c>
      <c r="H301" s="241">
        <v>12.7</v>
      </c>
      <c r="I301">
        <f>MAX(H301:H$7096)</f>
        <v>16.82</v>
      </c>
      <c r="J301" s="219">
        <f t="shared" si="9"/>
        <v>-0.24494649227110588</v>
      </c>
    </row>
    <row r="302" spans="2:10">
      <c r="B302" s="217">
        <v>45400</v>
      </c>
      <c r="C302" s="218">
        <v>18.57</v>
      </c>
      <c r="D302">
        <f>MAX(C302:C$7096)</f>
        <v>18.57</v>
      </c>
      <c r="E302" s="219">
        <f t="shared" si="8"/>
        <v>0</v>
      </c>
      <c r="H302" s="241">
        <v>12.7</v>
      </c>
      <c r="I302">
        <f>MAX(H302:H$7096)</f>
        <v>16.82</v>
      </c>
      <c r="J302" s="219">
        <f t="shared" si="9"/>
        <v>-0.24494649227110588</v>
      </c>
    </row>
    <row r="303" spans="2:10">
      <c r="B303" s="217">
        <v>45399</v>
      </c>
      <c r="C303" s="218">
        <v>18.57</v>
      </c>
      <c r="D303">
        <f>MAX(C303:C$7096)</f>
        <v>18.57</v>
      </c>
      <c r="E303" s="219">
        <f t="shared" si="8"/>
        <v>0</v>
      </c>
      <c r="H303" s="241">
        <v>12.7</v>
      </c>
      <c r="I303">
        <f>MAX(H303:H$7096)</f>
        <v>16.82</v>
      </c>
      <c r="J303" s="219">
        <f t="shared" si="9"/>
        <v>-0.24494649227110588</v>
      </c>
    </row>
    <row r="304" spans="2:10">
      <c r="B304" s="217">
        <v>45398</v>
      </c>
      <c r="C304" s="218">
        <v>18.559999999999999</v>
      </c>
      <c r="D304">
        <f>MAX(C304:C$7096)</f>
        <v>18.559999999999999</v>
      </c>
      <c r="E304" s="219">
        <f t="shared" si="8"/>
        <v>0</v>
      </c>
      <c r="H304" s="241">
        <v>12.7</v>
      </c>
      <c r="I304">
        <f>MAX(H304:H$7096)</f>
        <v>16.82</v>
      </c>
      <c r="J304" s="219">
        <f t="shared" si="9"/>
        <v>-0.24494649227110588</v>
      </c>
    </row>
    <row r="305" spans="2:10">
      <c r="B305" s="217">
        <v>45397</v>
      </c>
      <c r="C305" s="218">
        <v>18.559999999999999</v>
      </c>
      <c r="D305">
        <f>MAX(C305:C$7096)</f>
        <v>18.559999999999999</v>
      </c>
      <c r="E305" s="219">
        <f t="shared" si="8"/>
        <v>0</v>
      </c>
      <c r="H305" s="241">
        <v>12.7</v>
      </c>
      <c r="I305">
        <f>MAX(H305:H$7096)</f>
        <v>16.82</v>
      </c>
      <c r="J305" s="219">
        <f t="shared" si="9"/>
        <v>-0.24494649227110588</v>
      </c>
    </row>
    <row r="306" spans="2:10">
      <c r="B306" s="217">
        <v>45394</v>
      </c>
      <c r="C306" s="218">
        <v>18.55</v>
      </c>
      <c r="D306">
        <f>MAX(C306:C$7096)</f>
        <v>18.55</v>
      </c>
      <c r="E306" s="219">
        <f t="shared" si="8"/>
        <v>0</v>
      </c>
      <c r="H306" s="241">
        <v>12.7</v>
      </c>
      <c r="I306">
        <f>MAX(H306:H$7096)</f>
        <v>16.82</v>
      </c>
      <c r="J306" s="219">
        <f t="shared" si="9"/>
        <v>-0.24494649227110588</v>
      </c>
    </row>
    <row r="307" spans="2:10">
      <c r="B307" s="217">
        <v>45393</v>
      </c>
      <c r="C307" s="218">
        <v>18.54</v>
      </c>
      <c r="D307">
        <f>MAX(C307:C$7096)</f>
        <v>18.54</v>
      </c>
      <c r="E307" s="219">
        <f t="shared" si="8"/>
        <v>0</v>
      </c>
      <c r="H307" s="241">
        <v>12.7</v>
      </c>
      <c r="I307">
        <f>MAX(H307:H$7096)</f>
        <v>16.82</v>
      </c>
      <c r="J307" s="219">
        <f t="shared" si="9"/>
        <v>-0.24494649227110588</v>
      </c>
    </row>
    <row r="308" spans="2:10">
      <c r="B308" s="217">
        <v>45392</v>
      </c>
      <c r="C308" s="218">
        <v>18.54</v>
      </c>
      <c r="D308">
        <f>MAX(C308:C$7096)</f>
        <v>18.54</v>
      </c>
      <c r="E308" s="219">
        <f t="shared" si="8"/>
        <v>0</v>
      </c>
      <c r="H308" s="241">
        <v>12.7</v>
      </c>
      <c r="I308">
        <f>MAX(H308:H$7096)</f>
        <v>16.82</v>
      </c>
      <c r="J308" s="219">
        <f t="shared" si="9"/>
        <v>-0.24494649227110588</v>
      </c>
    </row>
    <row r="309" spans="2:10">
      <c r="B309" s="217">
        <v>45391</v>
      </c>
      <c r="C309" s="218">
        <v>18.53</v>
      </c>
      <c r="D309">
        <f>MAX(C309:C$7096)</f>
        <v>18.53</v>
      </c>
      <c r="E309" s="219">
        <f t="shared" si="8"/>
        <v>0</v>
      </c>
      <c r="H309" s="241">
        <v>12.7</v>
      </c>
      <c r="I309">
        <f>MAX(H309:H$7096)</f>
        <v>16.82</v>
      </c>
      <c r="J309" s="219">
        <f t="shared" si="9"/>
        <v>-0.24494649227110588</v>
      </c>
    </row>
    <row r="310" spans="2:10">
      <c r="B310" s="217">
        <v>45390</v>
      </c>
      <c r="C310" s="218">
        <v>18.53</v>
      </c>
      <c r="D310">
        <f>MAX(C310:C$7096)</f>
        <v>18.53</v>
      </c>
      <c r="E310" s="219">
        <f t="shared" si="8"/>
        <v>0</v>
      </c>
      <c r="H310" s="241">
        <v>12.7</v>
      </c>
      <c r="I310">
        <f>MAX(H310:H$7096)</f>
        <v>16.82</v>
      </c>
      <c r="J310" s="219">
        <f t="shared" si="9"/>
        <v>-0.24494649227110588</v>
      </c>
    </row>
    <row r="311" spans="2:10">
      <c r="B311" s="217">
        <v>45387</v>
      </c>
      <c r="C311" s="218">
        <v>18.52</v>
      </c>
      <c r="D311">
        <f>MAX(C311:C$7096)</f>
        <v>18.52</v>
      </c>
      <c r="E311" s="219">
        <f t="shared" si="8"/>
        <v>0</v>
      </c>
      <c r="H311" s="241">
        <v>12.7</v>
      </c>
      <c r="I311">
        <f>MAX(H311:H$7096)</f>
        <v>16.82</v>
      </c>
      <c r="J311" s="219">
        <f t="shared" si="9"/>
        <v>-0.24494649227110588</v>
      </c>
    </row>
    <row r="312" spans="2:10">
      <c r="B312" s="217">
        <v>45386</v>
      </c>
      <c r="C312" s="218">
        <v>18.510000000000002</v>
      </c>
      <c r="D312">
        <f>MAX(C312:C$7096)</f>
        <v>18.510000000000002</v>
      </c>
      <c r="E312" s="219">
        <f t="shared" si="8"/>
        <v>0</v>
      </c>
      <c r="H312" s="241">
        <v>12.7</v>
      </c>
      <c r="I312">
        <f>MAX(H312:H$7096)</f>
        <v>16.82</v>
      </c>
      <c r="J312" s="219">
        <f t="shared" si="9"/>
        <v>-0.24494649227110588</v>
      </c>
    </row>
    <row r="313" spans="2:10">
      <c r="B313" s="217">
        <v>45385</v>
      </c>
      <c r="C313" s="218">
        <v>18.5</v>
      </c>
      <c r="D313">
        <f>MAX(C313:C$7096)</f>
        <v>18.5</v>
      </c>
      <c r="E313" s="219">
        <f t="shared" si="8"/>
        <v>0</v>
      </c>
      <c r="H313" s="241">
        <v>12.7</v>
      </c>
      <c r="I313">
        <f>MAX(H313:H$7096)</f>
        <v>16.82</v>
      </c>
      <c r="J313" s="219">
        <f t="shared" si="9"/>
        <v>-0.24494649227110588</v>
      </c>
    </row>
    <row r="314" spans="2:10">
      <c r="B314" s="217">
        <v>45384</v>
      </c>
      <c r="C314" s="218">
        <v>18.5</v>
      </c>
      <c r="D314">
        <f>MAX(C314:C$7096)</f>
        <v>18.5</v>
      </c>
      <c r="E314" s="219">
        <f t="shared" si="8"/>
        <v>0</v>
      </c>
      <c r="H314" s="241">
        <v>12.7</v>
      </c>
      <c r="I314">
        <f>MAX(H314:H$7096)</f>
        <v>16.82</v>
      </c>
      <c r="J314" s="219">
        <f t="shared" si="9"/>
        <v>-0.24494649227110588</v>
      </c>
    </row>
    <row r="315" spans="2:10">
      <c r="B315" s="217">
        <v>45383</v>
      </c>
      <c r="C315" s="218">
        <v>18.489999999999998</v>
      </c>
      <c r="D315">
        <f>MAX(C315:C$7096)</f>
        <v>18.489999999999998</v>
      </c>
      <c r="E315" s="219">
        <f t="shared" si="8"/>
        <v>0</v>
      </c>
      <c r="H315" s="241">
        <v>12.7</v>
      </c>
      <c r="I315">
        <f>MAX(H315:H$7096)</f>
        <v>16.82</v>
      </c>
      <c r="J315" s="219">
        <f t="shared" si="9"/>
        <v>-0.24494649227110588</v>
      </c>
    </row>
    <row r="316" spans="2:10">
      <c r="B316" s="217">
        <v>45380</v>
      </c>
      <c r="C316" s="218">
        <v>18.48</v>
      </c>
      <c r="D316">
        <f>MAX(C316:C$7096)</f>
        <v>18.48</v>
      </c>
      <c r="E316" s="219">
        <f t="shared" si="8"/>
        <v>0</v>
      </c>
      <c r="H316" s="241">
        <v>12.7</v>
      </c>
      <c r="I316">
        <f>MAX(H316:H$7096)</f>
        <v>16.82</v>
      </c>
      <c r="J316" s="219">
        <f t="shared" si="9"/>
        <v>-0.24494649227110588</v>
      </c>
    </row>
    <row r="317" spans="2:10">
      <c r="B317" s="217">
        <v>45379</v>
      </c>
      <c r="C317" s="218">
        <v>18.48</v>
      </c>
      <c r="D317">
        <f>MAX(C317:C$7096)</f>
        <v>18.48</v>
      </c>
      <c r="E317" s="219">
        <f t="shared" si="8"/>
        <v>0</v>
      </c>
      <c r="H317" s="241">
        <v>12.7</v>
      </c>
      <c r="I317">
        <f>MAX(H317:H$7096)</f>
        <v>16.82</v>
      </c>
      <c r="J317" s="219">
        <f t="shared" si="9"/>
        <v>-0.24494649227110588</v>
      </c>
    </row>
    <row r="318" spans="2:10">
      <c r="B318" s="217">
        <v>45378</v>
      </c>
      <c r="C318" s="218">
        <v>18.47</v>
      </c>
      <c r="D318">
        <f>MAX(C318:C$7096)</f>
        <v>18.47</v>
      </c>
      <c r="E318" s="219">
        <f t="shared" si="8"/>
        <v>0</v>
      </c>
      <c r="H318" s="241">
        <v>12.7</v>
      </c>
      <c r="I318">
        <f>MAX(H318:H$7096)</f>
        <v>16.82</v>
      </c>
      <c r="J318" s="219">
        <f t="shared" si="9"/>
        <v>-0.24494649227110588</v>
      </c>
    </row>
    <row r="319" spans="2:10">
      <c r="B319" s="217">
        <v>45377</v>
      </c>
      <c r="C319" s="218">
        <v>18.47</v>
      </c>
      <c r="D319">
        <f>MAX(C319:C$7096)</f>
        <v>18.47</v>
      </c>
      <c r="E319" s="219">
        <f t="shared" si="8"/>
        <v>0</v>
      </c>
      <c r="H319" s="241">
        <v>12.7</v>
      </c>
      <c r="I319">
        <f>MAX(H319:H$7096)</f>
        <v>16.82</v>
      </c>
      <c r="J319" s="219">
        <f t="shared" si="9"/>
        <v>-0.24494649227110588</v>
      </c>
    </row>
    <row r="320" spans="2:10">
      <c r="B320" s="217">
        <v>45376</v>
      </c>
      <c r="C320" s="218">
        <v>18.46</v>
      </c>
      <c r="D320">
        <f>MAX(C320:C$7096)</f>
        <v>18.46</v>
      </c>
      <c r="E320" s="219">
        <f t="shared" si="8"/>
        <v>0</v>
      </c>
      <c r="H320" s="241">
        <v>12.7</v>
      </c>
      <c r="I320">
        <f>MAX(H320:H$7096)</f>
        <v>16.82</v>
      </c>
      <c r="J320" s="219">
        <f t="shared" si="9"/>
        <v>-0.24494649227110588</v>
      </c>
    </row>
    <row r="321" spans="2:10">
      <c r="B321" s="217">
        <v>45373</v>
      </c>
      <c r="C321" s="218">
        <v>18.45</v>
      </c>
      <c r="D321">
        <f>MAX(C321:C$7096)</f>
        <v>18.45</v>
      </c>
      <c r="E321" s="219">
        <f t="shared" si="8"/>
        <v>0</v>
      </c>
      <c r="H321" s="241">
        <v>12.7</v>
      </c>
      <c r="I321">
        <f>MAX(H321:H$7096)</f>
        <v>16.82</v>
      </c>
      <c r="J321" s="219">
        <f t="shared" si="9"/>
        <v>-0.24494649227110588</v>
      </c>
    </row>
    <row r="322" spans="2:10">
      <c r="B322" s="217">
        <v>45372</v>
      </c>
      <c r="C322" s="218">
        <v>18.45</v>
      </c>
      <c r="D322">
        <f>MAX(C322:C$7096)</f>
        <v>18.45</v>
      </c>
      <c r="E322" s="219">
        <f t="shared" ref="E322:E385" si="10">(C322-D322)/D322</f>
        <v>0</v>
      </c>
      <c r="H322" s="241">
        <v>12.7</v>
      </c>
      <c r="I322">
        <f>MAX(H322:H$7096)</f>
        <v>16.82</v>
      </c>
      <c r="J322" s="219">
        <f t="shared" ref="J322:J385" si="11">(H322-I322)/I322</f>
        <v>-0.24494649227110588</v>
      </c>
    </row>
    <row r="323" spans="2:10">
      <c r="B323" s="217">
        <v>45371</v>
      </c>
      <c r="C323" s="218">
        <v>18.440000000000001</v>
      </c>
      <c r="D323">
        <f>MAX(C323:C$7096)</f>
        <v>18.440000000000001</v>
      </c>
      <c r="E323" s="219">
        <f t="shared" si="10"/>
        <v>0</v>
      </c>
      <c r="H323" s="241">
        <v>12.7</v>
      </c>
      <c r="I323">
        <f>MAX(H323:H$7096)</f>
        <v>16.82</v>
      </c>
      <c r="J323" s="219">
        <f t="shared" si="11"/>
        <v>-0.24494649227110588</v>
      </c>
    </row>
    <row r="324" spans="2:10">
      <c r="B324" s="217">
        <v>45370</v>
      </c>
      <c r="C324" s="218">
        <v>18.440000000000001</v>
      </c>
      <c r="D324">
        <f>MAX(C324:C$7096)</f>
        <v>18.440000000000001</v>
      </c>
      <c r="E324" s="219">
        <f t="shared" si="10"/>
        <v>0</v>
      </c>
      <c r="H324" s="241">
        <v>12.7</v>
      </c>
      <c r="I324">
        <f>MAX(H324:H$7096)</f>
        <v>16.82</v>
      </c>
      <c r="J324" s="219">
        <f t="shared" si="11"/>
        <v>-0.24494649227110588</v>
      </c>
    </row>
    <row r="325" spans="2:10">
      <c r="B325" s="217">
        <v>45369</v>
      </c>
      <c r="C325" s="218">
        <v>18.43</v>
      </c>
      <c r="D325">
        <f>MAX(C325:C$7096)</f>
        <v>18.43</v>
      </c>
      <c r="E325" s="219">
        <f t="shared" si="10"/>
        <v>0</v>
      </c>
      <c r="H325" s="241">
        <v>12.7</v>
      </c>
      <c r="I325">
        <f>MAX(H325:H$7096)</f>
        <v>16.82</v>
      </c>
      <c r="J325" s="219">
        <f t="shared" si="11"/>
        <v>-0.24494649227110588</v>
      </c>
    </row>
    <row r="326" spans="2:10">
      <c r="B326" s="217">
        <v>45366</v>
      </c>
      <c r="C326" s="218">
        <v>18.420000000000002</v>
      </c>
      <c r="D326">
        <f>MAX(C326:C$7096)</f>
        <v>18.420000000000002</v>
      </c>
      <c r="E326" s="219">
        <f t="shared" si="10"/>
        <v>0</v>
      </c>
      <c r="H326" s="241">
        <v>12.7</v>
      </c>
      <c r="I326">
        <f>MAX(H326:H$7096)</f>
        <v>16.82</v>
      </c>
      <c r="J326" s="219">
        <f t="shared" si="11"/>
        <v>-0.24494649227110588</v>
      </c>
    </row>
    <row r="327" spans="2:10">
      <c r="B327" s="217">
        <v>45365</v>
      </c>
      <c r="C327" s="218">
        <v>18.420000000000002</v>
      </c>
      <c r="D327">
        <f>MAX(C327:C$7096)</f>
        <v>18.420000000000002</v>
      </c>
      <c r="E327" s="219">
        <f t="shared" si="10"/>
        <v>0</v>
      </c>
      <c r="H327" s="241">
        <v>12.7</v>
      </c>
      <c r="I327">
        <f>MAX(H327:H$7096)</f>
        <v>16.82</v>
      </c>
      <c r="J327" s="219">
        <f t="shared" si="11"/>
        <v>-0.24494649227110588</v>
      </c>
    </row>
    <row r="328" spans="2:10">
      <c r="B328" s="217">
        <v>45364</v>
      </c>
      <c r="C328" s="218">
        <v>18.41</v>
      </c>
      <c r="D328">
        <f>MAX(C328:C$7096)</f>
        <v>18.41</v>
      </c>
      <c r="E328" s="219">
        <f t="shared" si="10"/>
        <v>0</v>
      </c>
      <c r="H328" s="241">
        <v>12.7</v>
      </c>
      <c r="I328">
        <f>MAX(H328:H$7096)</f>
        <v>16.82</v>
      </c>
      <c r="J328" s="219">
        <f t="shared" si="11"/>
        <v>-0.24494649227110588</v>
      </c>
    </row>
    <row r="329" spans="2:10">
      <c r="B329" s="217">
        <v>45363</v>
      </c>
      <c r="C329" s="218">
        <v>18.41</v>
      </c>
      <c r="D329">
        <f>MAX(C329:C$7096)</f>
        <v>18.41</v>
      </c>
      <c r="E329" s="219">
        <f t="shared" si="10"/>
        <v>0</v>
      </c>
      <c r="H329" s="241">
        <v>12.7</v>
      </c>
      <c r="I329">
        <f>MAX(H329:H$7096)</f>
        <v>16.82</v>
      </c>
      <c r="J329" s="219">
        <f t="shared" si="11"/>
        <v>-0.24494649227110588</v>
      </c>
    </row>
    <row r="330" spans="2:10">
      <c r="B330" s="217">
        <v>45362</v>
      </c>
      <c r="C330" s="218">
        <v>18.399999999999999</v>
      </c>
      <c r="D330">
        <f>MAX(C330:C$7096)</f>
        <v>18.41</v>
      </c>
      <c r="E330" s="219">
        <f t="shared" si="10"/>
        <v>-5.4318305268884106E-4</v>
      </c>
      <c r="H330" s="241">
        <v>12.7</v>
      </c>
      <c r="I330">
        <f>MAX(H330:H$7096)</f>
        <v>16.82</v>
      </c>
      <c r="J330" s="219">
        <f t="shared" si="11"/>
        <v>-0.24494649227110588</v>
      </c>
    </row>
    <row r="331" spans="2:10">
      <c r="B331" s="217">
        <v>45359</v>
      </c>
      <c r="C331" s="218">
        <v>18.39</v>
      </c>
      <c r="D331">
        <f>MAX(C331:C$7096)</f>
        <v>18.41</v>
      </c>
      <c r="E331" s="219">
        <f t="shared" si="10"/>
        <v>-1.0863661053774891E-3</v>
      </c>
      <c r="H331" s="241">
        <v>12.7</v>
      </c>
      <c r="I331">
        <f>MAX(H331:H$7096)</f>
        <v>16.82</v>
      </c>
      <c r="J331" s="219">
        <f t="shared" si="11"/>
        <v>-0.24494649227110588</v>
      </c>
    </row>
    <row r="332" spans="2:10">
      <c r="B332" s="217">
        <v>45358</v>
      </c>
      <c r="C332" s="218">
        <v>18.39</v>
      </c>
      <c r="D332">
        <f>MAX(C332:C$7096)</f>
        <v>18.41</v>
      </c>
      <c r="E332" s="219">
        <f t="shared" si="10"/>
        <v>-1.0863661053774891E-3</v>
      </c>
      <c r="H332" s="241">
        <v>12.7</v>
      </c>
      <c r="I332">
        <f>MAX(H332:H$7096)</f>
        <v>16.82</v>
      </c>
      <c r="J332" s="219">
        <f t="shared" si="11"/>
        <v>-0.24494649227110588</v>
      </c>
    </row>
    <row r="333" spans="2:10">
      <c r="B333" s="217">
        <v>45357</v>
      </c>
      <c r="C333" s="218">
        <v>18.38</v>
      </c>
      <c r="D333">
        <f>MAX(C333:C$7096)</f>
        <v>18.41</v>
      </c>
      <c r="E333" s="219">
        <f t="shared" si="10"/>
        <v>-1.6295491580663301E-3</v>
      </c>
      <c r="H333" s="241">
        <v>12.7</v>
      </c>
      <c r="I333">
        <f>MAX(H333:H$7096)</f>
        <v>16.82</v>
      </c>
      <c r="J333" s="219">
        <f t="shared" si="11"/>
        <v>-0.24494649227110588</v>
      </c>
    </row>
    <row r="334" spans="2:10">
      <c r="B334" s="217">
        <v>45356</v>
      </c>
      <c r="C334" s="218">
        <v>18.38</v>
      </c>
      <c r="D334">
        <f>MAX(C334:C$7096)</f>
        <v>18.41</v>
      </c>
      <c r="E334" s="219">
        <f t="shared" si="10"/>
        <v>-1.6295491580663301E-3</v>
      </c>
      <c r="H334" s="241">
        <v>12.7</v>
      </c>
      <c r="I334">
        <f>MAX(H334:H$7096)</f>
        <v>16.82</v>
      </c>
      <c r="J334" s="219">
        <f t="shared" si="11"/>
        <v>-0.24494649227110588</v>
      </c>
    </row>
    <row r="335" spans="2:10">
      <c r="B335" s="217">
        <v>45355</v>
      </c>
      <c r="C335" s="218">
        <v>18.37</v>
      </c>
      <c r="D335">
        <f>MAX(C335:C$7096)</f>
        <v>18.41</v>
      </c>
      <c r="E335" s="219">
        <f t="shared" si="10"/>
        <v>-2.1727322107549783E-3</v>
      </c>
      <c r="H335" s="241">
        <v>12.7</v>
      </c>
      <c r="I335">
        <f>MAX(H335:H$7096)</f>
        <v>16.82</v>
      </c>
      <c r="J335" s="219">
        <f t="shared" si="11"/>
        <v>-0.24494649227110588</v>
      </c>
    </row>
    <row r="336" spans="2:10">
      <c r="B336" s="217">
        <v>45352</v>
      </c>
      <c r="C336" s="218">
        <v>18.36</v>
      </c>
      <c r="D336">
        <f>MAX(C336:C$7096)</f>
        <v>18.41</v>
      </c>
      <c r="E336" s="219">
        <f t="shared" si="10"/>
        <v>-2.715915263443819E-3</v>
      </c>
      <c r="H336" s="241">
        <v>12.7</v>
      </c>
      <c r="I336">
        <f>MAX(H336:H$7096)</f>
        <v>16.82</v>
      </c>
      <c r="J336" s="219">
        <f t="shared" si="11"/>
        <v>-0.24494649227110588</v>
      </c>
    </row>
    <row r="337" spans="2:10">
      <c r="B337" s="217">
        <v>45351</v>
      </c>
      <c r="C337" s="218">
        <v>18.36</v>
      </c>
      <c r="D337">
        <f>MAX(C337:C$7096)</f>
        <v>18.41</v>
      </c>
      <c r="E337" s="219">
        <f t="shared" si="10"/>
        <v>-2.715915263443819E-3</v>
      </c>
      <c r="H337" s="241">
        <v>12.7</v>
      </c>
      <c r="I337">
        <f>MAX(H337:H$7096)</f>
        <v>16.82</v>
      </c>
      <c r="J337" s="219">
        <f t="shared" si="11"/>
        <v>-0.24494649227110588</v>
      </c>
    </row>
    <row r="338" spans="2:10">
      <c r="B338" s="217">
        <v>45350</v>
      </c>
      <c r="C338" s="218">
        <v>18.36</v>
      </c>
      <c r="D338">
        <f>MAX(C338:C$7096)</f>
        <v>18.41</v>
      </c>
      <c r="E338" s="219">
        <f t="shared" si="10"/>
        <v>-2.715915263443819E-3</v>
      </c>
      <c r="H338" s="241">
        <v>11.81</v>
      </c>
      <c r="I338">
        <f>MAX(H338:H$7096)</f>
        <v>16.82</v>
      </c>
      <c r="J338" s="219">
        <f t="shared" si="11"/>
        <v>-0.29785969084423303</v>
      </c>
    </row>
    <row r="339" spans="2:10">
      <c r="B339" s="217">
        <v>45349</v>
      </c>
      <c r="C339" s="218">
        <v>18.36</v>
      </c>
      <c r="D339">
        <f>MAX(C339:C$7096)</f>
        <v>18.41</v>
      </c>
      <c r="E339" s="219">
        <f t="shared" si="10"/>
        <v>-2.715915263443819E-3</v>
      </c>
      <c r="H339" s="241">
        <v>11.81</v>
      </c>
      <c r="I339">
        <f>MAX(H339:H$7096)</f>
        <v>16.82</v>
      </c>
      <c r="J339" s="219">
        <f t="shared" si="11"/>
        <v>-0.29785969084423303</v>
      </c>
    </row>
    <row r="340" spans="2:10">
      <c r="B340" s="217">
        <v>45348</v>
      </c>
      <c r="C340" s="218">
        <v>18.350000000000001</v>
      </c>
      <c r="D340">
        <f>MAX(C340:C$7096)</f>
        <v>18.41</v>
      </c>
      <c r="E340" s="219">
        <f t="shared" si="10"/>
        <v>-3.2590983161324672E-3</v>
      </c>
      <c r="H340" s="241">
        <v>11.81</v>
      </c>
      <c r="I340">
        <f>MAX(H340:H$7096)</f>
        <v>16.82</v>
      </c>
      <c r="J340" s="219">
        <f t="shared" si="11"/>
        <v>-0.29785969084423303</v>
      </c>
    </row>
    <row r="341" spans="2:10">
      <c r="B341" s="217">
        <v>45345</v>
      </c>
      <c r="C341" s="218">
        <v>18.34</v>
      </c>
      <c r="D341">
        <f>MAX(C341:C$7096)</f>
        <v>18.41</v>
      </c>
      <c r="E341" s="219">
        <f t="shared" si="10"/>
        <v>-3.8022813688213084E-3</v>
      </c>
      <c r="H341" s="241">
        <v>11.81</v>
      </c>
      <c r="I341">
        <f>MAX(H341:H$7096)</f>
        <v>16.82</v>
      </c>
      <c r="J341" s="219">
        <f t="shared" si="11"/>
        <v>-0.29785969084423303</v>
      </c>
    </row>
    <row r="342" spans="2:10">
      <c r="B342" s="217">
        <v>45344</v>
      </c>
      <c r="C342" s="218">
        <v>18.350000000000001</v>
      </c>
      <c r="D342">
        <f>MAX(C342:C$7096)</f>
        <v>18.41</v>
      </c>
      <c r="E342" s="219">
        <f t="shared" si="10"/>
        <v>-3.2590983161324672E-3</v>
      </c>
      <c r="H342" s="241">
        <v>11.81</v>
      </c>
      <c r="I342">
        <f>MAX(H342:H$7096)</f>
        <v>16.82</v>
      </c>
      <c r="J342" s="219">
        <f t="shared" si="11"/>
        <v>-0.29785969084423303</v>
      </c>
    </row>
    <row r="343" spans="2:10">
      <c r="B343" s="217">
        <v>45343</v>
      </c>
      <c r="C343" s="218">
        <v>18.34</v>
      </c>
      <c r="D343">
        <f>MAX(C343:C$7096)</f>
        <v>18.41</v>
      </c>
      <c r="E343" s="219">
        <f t="shared" si="10"/>
        <v>-3.8022813688213084E-3</v>
      </c>
      <c r="H343" s="241">
        <v>11.81</v>
      </c>
      <c r="I343">
        <f>MAX(H343:H$7096)</f>
        <v>16.82</v>
      </c>
      <c r="J343" s="219">
        <f t="shared" si="11"/>
        <v>-0.29785969084423303</v>
      </c>
    </row>
    <row r="344" spans="2:10">
      <c r="B344" s="217">
        <v>45342</v>
      </c>
      <c r="C344" s="218">
        <v>18.34</v>
      </c>
      <c r="D344">
        <f>MAX(C344:C$7096)</f>
        <v>18.41</v>
      </c>
      <c r="E344" s="219">
        <f t="shared" si="10"/>
        <v>-3.8022813688213084E-3</v>
      </c>
      <c r="H344" s="241">
        <v>11.81</v>
      </c>
      <c r="I344">
        <f>MAX(H344:H$7096)</f>
        <v>16.82</v>
      </c>
      <c r="J344" s="219">
        <f t="shared" si="11"/>
        <v>-0.29785969084423303</v>
      </c>
    </row>
    <row r="345" spans="2:10">
      <c r="B345" s="217">
        <v>45341</v>
      </c>
      <c r="C345" s="218">
        <v>18.329999999999998</v>
      </c>
      <c r="D345">
        <f>MAX(C345:C$7096)</f>
        <v>18.41</v>
      </c>
      <c r="E345" s="219">
        <f t="shared" si="10"/>
        <v>-4.3454644215101491E-3</v>
      </c>
      <c r="H345" s="241">
        <v>11.81</v>
      </c>
      <c r="I345">
        <f>MAX(H345:H$7096)</f>
        <v>16.82</v>
      </c>
      <c r="J345" s="219">
        <f t="shared" si="11"/>
        <v>-0.29785969084423303</v>
      </c>
    </row>
    <row r="346" spans="2:10">
      <c r="B346" s="217">
        <v>45338</v>
      </c>
      <c r="C346" s="218">
        <v>18.32</v>
      </c>
      <c r="D346">
        <f>MAX(C346:C$7096)</f>
        <v>18.41</v>
      </c>
      <c r="E346" s="219">
        <f t="shared" si="10"/>
        <v>-4.8886474741987969E-3</v>
      </c>
      <c r="H346" s="241">
        <v>11.81</v>
      </c>
      <c r="I346">
        <f>MAX(H346:H$7096)</f>
        <v>16.82</v>
      </c>
      <c r="J346" s="219">
        <f t="shared" si="11"/>
        <v>-0.29785969084423303</v>
      </c>
    </row>
    <row r="347" spans="2:10">
      <c r="B347" s="217">
        <v>45337</v>
      </c>
      <c r="C347" s="218">
        <v>18.32</v>
      </c>
      <c r="D347">
        <f>MAX(C347:C$7096)</f>
        <v>18.41</v>
      </c>
      <c r="E347" s="219">
        <f t="shared" si="10"/>
        <v>-4.8886474741987969E-3</v>
      </c>
      <c r="H347" s="241">
        <v>11.81</v>
      </c>
      <c r="I347">
        <f>MAX(H347:H$7096)</f>
        <v>16.82</v>
      </c>
      <c r="J347" s="219">
        <f t="shared" si="11"/>
        <v>-0.29785969084423303</v>
      </c>
    </row>
    <row r="348" spans="2:10">
      <c r="B348" s="217">
        <v>45336</v>
      </c>
      <c r="C348" s="218">
        <v>18.309999999999999</v>
      </c>
      <c r="D348">
        <f>MAX(C348:C$7096)</f>
        <v>18.41</v>
      </c>
      <c r="E348" s="219">
        <f t="shared" si="10"/>
        <v>-5.431830526887638E-3</v>
      </c>
      <c r="H348" s="241">
        <v>11.81</v>
      </c>
      <c r="I348">
        <f>MAX(H348:H$7096)</f>
        <v>16.82</v>
      </c>
      <c r="J348" s="219">
        <f t="shared" si="11"/>
        <v>-0.29785969084423303</v>
      </c>
    </row>
    <row r="349" spans="2:10">
      <c r="B349" s="217">
        <v>45335</v>
      </c>
      <c r="C349" s="218">
        <v>18.309999999999999</v>
      </c>
      <c r="D349">
        <f>MAX(C349:C$7096)</f>
        <v>18.41</v>
      </c>
      <c r="E349" s="219">
        <f t="shared" si="10"/>
        <v>-5.431830526887638E-3</v>
      </c>
      <c r="H349" s="241">
        <v>11.81</v>
      </c>
      <c r="I349">
        <f>MAX(H349:H$7096)</f>
        <v>16.82</v>
      </c>
      <c r="J349" s="219">
        <f t="shared" si="11"/>
        <v>-0.29785969084423303</v>
      </c>
    </row>
    <row r="350" spans="2:10">
      <c r="B350" s="217">
        <v>45334</v>
      </c>
      <c r="C350" s="218">
        <v>18.309999999999999</v>
      </c>
      <c r="D350">
        <f>MAX(C350:C$7096)</f>
        <v>18.41</v>
      </c>
      <c r="E350" s="219">
        <f t="shared" si="10"/>
        <v>-5.431830526887638E-3</v>
      </c>
      <c r="H350" s="241">
        <v>11.81</v>
      </c>
      <c r="I350">
        <f>MAX(H350:H$7096)</f>
        <v>16.82</v>
      </c>
      <c r="J350" s="219">
        <f t="shared" si="11"/>
        <v>-0.29785969084423303</v>
      </c>
    </row>
    <row r="351" spans="2:10">
      <c r="B351" s="217">
        <v>45331</v>
      </c>
      <c r="C351" s="218">
        <v>18.29</v>
      </c>
      <c r="D351">
        <f>MAX(C351:C$7096)</f>
        <v>18.41</v>
      </c>
      <c r="E351" s="219">
        <f t="shared" si="10"/>
        <v>-6.5181966322651269E-3</v>
      </c>
      <c r="H351" s="241">
        <v>11.81</v>
      </c>
      <c r="I351">
        <f>MAX(H351:H$7096)</f>
        <v>16.82</v>
      </c>
      <c r="J351" s="219">
        <f t="shared" si="11"/>
        <v>-0.29785969084423303</v>
      </c>
    </row>
    <row r="352" spans="2:10">
      <c r="B352" s="217">
        <v>45330</v>
      </c>
      <c r="C352" s="218">
        <v>18.29</v>
      </c>
      <c r="D352">
        <f>MAX(C352:C$7096)</f>
        <v>18.41</v>
      </c>
      <c r="E352" s="219">
        <f t="shared" si="10"/>
        <v>-6.5181966322651269E-3</v>
      </c>
      <c r="H352" s="241">
        <v>11.81</v>
      </c>
      <c r="I352">
        <f>MAX(H352:H$7096)</f>
        <v>16.82</v>
      </c>
      <c r="J352" s="219">
        <f t="shared" si="11"/>
        <v>-0.29785969084423303</v>
      </c>
    </row>
    <row r="353" spans="2:10">
      <c r="B353" s="217">
        <v>45329</v>
      </c>
      <c r="C353" s="218">
        <v>18.28</v>
      </c>
      <c r="D353">
        <f>MAX(C353:C$7096)</f>
        <v>18.41</v>
      </c>
      <c r="E353" s="219">
        <f t="shared" si="10"/>
        <v>-7.0613796849537756E-3</v>
      </c>
      <c r="H353" s="241">
        <v>11.81</v>
      </c>
      <c r="I353">
        <f>MAX(H353:H$7096)</f>
        <v>16.82</v>
      </c>
      <c r="J353" s="219">
        <f t="shared" si="11"/>
        <v>-0.29785969084423303</v>
      </c>
    </row>
    <row r="354" spans="2:10">
      <c r="B354" s="217">
        <v>45328</v>
      </c>
      <c r="C354" s="218">
        <v>18.28</v>
      </c>
      <c r="D354">
        <f>MAX(C354:C$7096)</f>
        <v>18.41</v>
      </c>
      <c r="E354" s="219">
        <f t="shared" si="10"/>
        <v>-7.0613796849537756E-3</v>
      </c>
      <c r="H354" s="241">
        <v>11.81</v>
      </c>
      <c r="I354">
        <f>MAX(H354:H$7096)</f>
        <v>16.82</v>
      </c>
      <c r="J354" s="219">
        <f t="shared" si="11"/>
        <v>-0.29785969084423303</v>
      </c>
    </row>
    <row r="355" spans="2:10">
      <c r="B355" s="217">
        <v>45327</v>
      </c>
      <c r="C355" s="218">
        <v>18.28</v>
      </c>
      <c r="D355">
        <f>MAX(C355:C$7096)</f>
        <v>18.41</v>
      </c>
      <c r="E355" s="219">
        <f t="shared" si="10"/>
        <v>-7.0613796849537756E-3</v>
      </c>
      <c r="H355" s="241">
        <v>11.81</v>
      </c>
      <c r="I355">
        <f>MAX(H355:H$7096)</f>
        <v>16.82</v>
      </c>
      <c r="J355" s="219">
        <f t="shared" si="11"/>
        <v>-0.29785969084423303</v>
      </c>
    </row>
    <row r="356" spans="2:10">
      <c r="B356" s="217">
        <v>45324</v>
      </c>
      <c r="C356" s="218">
        <v>18.27</v>
      </c>
      <c r="D356">
        <f>MAX(C356:C$7096)</f>
        <v>18.41</v>
      </c>
      <c r="E356" s="219">
        <f t="shared" si="10"/>
        <v>-7.6045627376426167E-3</v>
      </c>
      <c r="H356" s="241">
        <v>11.81</v>
      </c>
      <c r="I356">
        <f>MAX(H356:H$7096)</f>
        <v>16.82</v>
      </c>
      <c r="J356" s="219">
        <f t="shared" si="11"/>
        <v>-0.29785969084423303</v>
      </c>
    </row>
    <row r="357" spans="2:10">
      <c r="B357" s="217">
        <v>45323</v>
      </c>
      <c r="C357" s="218">
        <v>18.3</v>
      </c>
      <c r="D357">
        <f>MAX(C357:C$7096)</f>
        <v>18.41</v>
      </c>
      <c r="E357" s="219">
        <f t="shared" si="10"/>
        <v>-5.9750135795762866E-3</v>
      </c>
      <c r="H357" s="241">
        <v>11.81</v>
      </c>
      <c r="I357">
        <f>MAX(H357:H$7096)</f>
        <v>16.82</v>
      </c>
      <c r="J357" s="219">
        <f t="shared" si="11"/>
        <v>-0.29785969084423303</v>
      </c>
    </row>
    <row r="358" spans="2:10">
      <c r="B358" s="217">
        <v>45322</v>
      </c>
      <c r="C358" s="218">
        <v>18.3</v>
      </c>
      <c r="D358">
        <f>MAX(C358:C$7096)</f>
        <v>18.41</v>
      </c>
      <c r="E358" s="219">
        <f t="shared" si="10"/>
        <v>-5.9750135795762866E-3</v>
      </c>
      <c r="H358" s="241">
        <v>11.81</v>
      </c>
      <c r="I358">
        <f>MAX(H358:H$7096)</f>
        <v>16.82</v>
      </c>
      <c r="J358" s="219">
        <f t="shared" si="11"/>
        <v>-0.29785969084423303</v>
      </c>
    </row>
    <row r="359" spans="2:10">
      <c r="B359" s="217">
        <v>45321</v>
      </c>
      <c r="C359" s="218">
        <v>18.41</v>
      </c>
      <c r="D359">
        <f>MAX(C359:C$7096)</f>
        <v>18.41</v>
      </c>
      <c r="E359" s="219">
        <f t="shared" si="10"/>
        <v>0</v>
      </c>
      <c r="H359" s="241">
        <v>11.81</v>
      </c>
      <c r="I359">
        <f>MAX(H359:H$7096)</f>
        <v>16.82</v>
      </c>
      <c r="J359" s="219">
        <f t="shared" si="11"/>
        <v>-0.29785969084423303</v>
      </c>
    </row>
    <row r="360" spans="2:10">
      <c r="B360" s="217">
        <v>45320</v>
      </c>
      <c r="C360" s="218">
        <v>18.399999999999999</v>
      </c>
      <c r="D360">
        <f>MAX(C360:C$7096)</f>
        <v>18.399999999999999</v>
      </c>
      <c r="E360" s="219">
        <f t="shared" si="10"/>
        <v>0</v>
      </c>
      <c r="H360" s="241">
        <v>11.81</v>
      </c>
      <c r="I360">
        <f>MAX(H360:H$7096)</f>
        <v>16.82</v>
      </c>
      <c r="J360" s="219">
        <f t="shared" si="11"/>
        <v>-0.29785969084423303</v>
      </c>
    </row>
    <row r="361" spans="2:10">
      <c r="B361" s="217">
        <v>45317</v>
      </c>
      <c r="C361" s="218">
        <v>18.39</v>
      </c>
      <c r="D361">
        <f>MAX(C361:C$7096)</f>
        <v>18.39</v>
      </c>
      <c r="E361" s="219">
        <f t="shared" si="10"/>
        <v>0</v>
      </c>
      <c r="H361" s="241">
        <v>11.81</v>
      </c>
      <c r="I361">
        <f>MAX(H361:H$7096)</f>
        <v>16.82</v>
      </c>
      <c r="J361" s="219">
        <f t="shared" si="11"/>
        <v>-0.29785969084423303</v>
      </c>
    </row>
    <row r="362" spans="2:10">
      <c r="B362" s="217">
        <v>45316</v>
      </c>
      <c r="C362" s="218">
        <v>18.39</v>
      </c>
      <c r="D362">
        <f>MAX(C362:C$7096)</f>
        <v>18.39</v>
      </c>
      <c r="E362" s="219">
        <f t="shared" si="10"/>
        <v>0</v>
      </c>
      <c r="H362" s="241">
        <v>11.81</v>
      </c>
      <c r="I362">
        <f>MAX(H362:H$7096)</f>
        <v>16.82</v>
      </c>
      <c r="J362" s="219">
        <f t="shared" si="11"/>
        <v>-0.29785969084423303</v>
      </c>
    </row>
    <row r="363" spans="2:10">
      <c r="B363" s="217">
        <v>45315</v>
      </c>
      <c r="C363" s="218">
        <v>18.38</v>
      </c>
      <c r="D363">
        <f>MAX(C363:C$7096)</f>
        <v>18.38</v>
      </c>
      <c r="E363" s="219">
        <f t="shared" si="10"/>
        <v>0</v>
      </c>
      <c r="H363" s="241">
        <v>11.81</v>
      </c>
      <c r="I363">
        <f>MAX(H363:H$7096)</f>
        <v>16.82</v>
      </c>
      <c r="J363" s="219">
        <f t="shared" si="11"/>
        <v>-0.29785969084423303</v>
      </c>
    </row>
    <row r="364" spans="2:10">
      <c r="B364" s="217">
        <v>45314</v>
      </c>
      <c r="C364" s="218">
        <v>18.36</v>
      </c>
      <c r="D364">
        <f>MAX(C364:C$7096)</f>
        <v>18.36</v>
      </c>
      <c r="E364" s="219">
        <f t="shared" si="10"/>
        <v>0</v>
      </c>
      <c r="H364" s="241">
        <v>11.81</v>
      </c>
      <c r="I364">
        <f>MAX(H364:H$7096)</f>
        <v>16.82</v>
      </c>
      <c r="J364" s="219">
        <f t="shared" si="11"/>
        <v>-0.29785969084423303</v>
      </c>
    </row>
    <row r="365" spans="2:10">
      <c r="B365" s="217">
        <v>45313</v>
      </c>
      <c r="C365" s="218">
        <v>18.36</v>
      </c>
      <c r="D365">
        <f>MAX(C365:C$7096)</f>
        <v>18.36</v>
      </c>
      <c r="E365" s="219">
        <f t="shared" si="10"/>
        <v>0</v>
      </c>
      <c r="H365" s="241">
        <v>11.81</v>
      </c>
      <c r="I365">
        <f>MAX(H365:H$7096)</f>
        <v>16.82</v>
      </c>
      <c r="J365" s="219">
        <f t="shared" si="11"/>
        <v>-0.29785969084423303</v>
      </c>
    </row>
    <row r="366" spans="2:10">
      <c r="B366" s="217">
        <v>45310</v>
      </c>
      <c r="C366" s="218">
        <v>18.34</v>
      </c>
      <c r="D366">
        <f>MAX(C366:C$7096)</f>
        <v>18.36</v>
      </c>
      <c r="E366" s="219">
        <f t="shared" si="10"/>
        <v>-1.0893246187363603E-3</v>
      </c>
      <c r="H366" s="241">
        <v>11.81</v>
      </c>
      <c r="I366">
        <f>MAX(H366:H$7096)</f>
        <v>16.82</v>
      </c>
      <c r="J366" s="219">
        <f t="shared" si="11"/>
        <v>-0.29785969084423303</v>
      </c>
    </row>
    <row r="367" spans="2:10">
      <c r="B367" s="217">
        <v>45309</v>
      </c>
      <c r="C367" s="218">
        <v>18.36</v>
      </c>
      <c r="D367">
        <f>MAX(C367:C$7096)</f>
        <v>18.36</v>
      </c>
      <c r="E367" s="219">
        <f t="shared" si="10"/>
        <v>0</v>
      </c>
      <c r="H367" s="241">
        <v>11.81</v>
      </c>
      <c r="I367">
        <f>MAX(H367:H$7096)</f>
        <v>16.82</v>
      </c>
      <c r="J367" s="219">
        <f t="shared" si="11"/>
        <v>-0.29785969084423303</v>
      </c>
    </row>
    <row r="368" spans="2:10">
      <c r="B368" s="217">
        <v>45308</v>
      </c>
      <c r="C368" s="218">
        <v>18.350000000000001</v>
      </c>
      <c r="D368">
        <f>MAX(C368:C$7096)</f>
        <v>18.350000000000001</v>
      </c>
      <c r="E368" s="219">
        <f t="shared" si="10"/>
        <v>0</v>
      </c>
      <c r="H368" s="241">
        <v>11.81</v>
      </c>
      <c r="I368">
        <f>MAX(H368:H$7096)</f>
        <v>16.82</v>
      </c>
      <c r="J368" s="219">
        <f t="shared" si="11"/>
        <v>-0.29785969084423303</v>
      </c>
    </row>
    <row r="369" spans="2:10">
      <c r="B369" s="217">
        <v>45307</v>
      </c>
      <c r="C369" s="218">
        <v>18.350000000000001</v>
      </c>
      <c r="D369">
        <f>MAX(C369:C$7096)</f>
        <v>18.350000000000001</v>
      </c>
      <c r="E369" s="219">
        <f t="shared" si="10"/>
        <v>0</v>
      </c>
      <c r="H369" s="241">
        <v>11.81</v>
      </c>
      <c r="I369">
        <f>MAX(H369:H$7096)</f>
        <v>16.82</v>
      </c>
      <c r="J369" s="219">
        <f t="shared" si="11"/>
        <v>-0.29785969084423303</v>
      </c>
    </row>
    <row r="370" spans="2:10">
      <c r="B370" s="217">
        <v>45306</v>
      </c>
      <c r="C370" s="218">
        <v>18.34</v>
      </c>
      <c r="D370">
        <f>MAX(C370:C$7096)</f>
        <v>18.34</v>
      </c>
      <c r="E370" s="219">
        <f t="shared" si="10"/>
        <v>0</v>
      </c>
      <c r="H370" s="241">
        <v>11.81</v>
      </c>
      <c r="I370">
        <f>MAX(H370:H$7096)</f>
        <v>16.82</v>
      </c>
      <c r="J370" s="219">
        <f t="shared" si="11"/>
        <v>-0.29785969084423303</v>
      </c>
    </row>
    <row r="371" spans="2:10">
      <c r="B371" s="217">
        <v>45303</v>
      </c>
      <c r="C371" s="218">
        <v>18.329999999999998</v>
      </c>
      <c r="D371">
        <f>MAX(C371:C$7096)</f>
        <v>18.329999999999998</v>
      </c>
      <c r="E371" s="219">
        <f t="shared" si="10"/>
        <v>0</v>
      </c>
      <c r="H371" s="241">
        <v>11.81</v>
      </c>
      <c r="I371">
        <f>MAX(H371:H$7096)</f>
        <v>16.82</v>
      </c>
      <c r="J371" s="219">
        <f t="shared" si="11"/>
        <v>-0.29785969084423303</v>
      </c>
    </row>
    <row r="372" spans="2:10">
      <c r="B372" s="217">
        <v>45302</v>
      </c>
      <c r="C372" s="218">
        <v>18.329999999999998</v>
      </c>
      <c r="D372">
        <f>MAX(C372:C$7096)</f>
        <v>18.329999999999998</v>
      </c>
      <c r="E372" s="219">
        <f t="shared" si="10"/>
        <v>0</v>
      </c>
      <c r="H372" s="241">
        <v>11.81</v>
      </c>
      <c r="I372">
        <f>MAX(H372:H$7096)</f>
        <v>16.82</v>
      </c>
      <c r="J372" s="219">
        <f t="shared" si="11"/>
        <v>-0.29785969084423303</v>
      </c>
    </row>
    <row r="373" spans="2:10">
      <c r="B373" s="217">
        <v>45301</v>
      </c>
      <c r="C373" s="218">
        <v>18.32</v>
      </c>
      <c r="D373">
        <f>MAX(C373:C$7096)</f>
        <v>18.32</v>
      </c>
      <c r="E373" s="219">
        <f t="shared" si="10"/>
        <v>0</v>
      </c>
      <c r="H373" s="241">
        <v>11.81</v>
      </c>
      <c r="I373">
        <f>MAX(H373:H$7096)</f>
        <v>16.82</v>
      </c>
      <c r="J373" s="219">
        <f t="shared" si="11"/>
        <v>-0.29785969084423303</v>
      </c>
    </row>
    <row r="374" spans="2:10">
      <c r="B374" s="217">
        <v>45300</v>
      </c>
      <c r="C374" s="218">
        <v>18.32</v>
      </c>
      <c r="D374">
        <f>MAX(C374:C$7096)</f>
        <v>18.32</v>
      </c>
      <c r="E374" s="219">
        <f t="shared" si="10"/>
        <v>0</v>
      </c>
      <c r="H374" s="241">
        <v>11.81</v>
      </c>
      <c r="I374">
        <f>MAX(H374:H$7096)</f>
        <v>16.82</v>
      </c>
      <c r="J374" s="219">
        <f t="shared" si="11"/>
        <v>-0.29785969084423303</v>
      </c>
    </row>
    <row r="375" spans="2:10">
      <c r="B375" s="217">
        <v>45299</v>
      </c>
      <c r="C375" s="218">
        <v>18.309999999999999</v>
      </c>
      <c r="D375">
        <f>MAX(C375:C$7096)</f>
        <v>18.309999999999999</v>
      </c>
      <c r="E375" s="219">
        <f t="shared" si="10"/>
        <v>0</v>
      </c>
      <c r="H375" s="241">
        <v>11.81</v>
      </c>
      <c r="I375">
        <f>MAX(H375:H$7096)</f>
        <v>16.82</v>
      </c>
      <c r="J375" s="219">
        <f t="shared" si="11"/>
        <v>-0.29785969084423303</v>
      </c>
    </row>
    <row r="376" spans="2:10">
      <c r="B376" s="217">
        <v>45296</v>
      </c>
      <c r="C376" s="218">
        <v>18.3</v>
      </c>
      <c r="D376">
        <f>MAX(C376:C$7096)</f>
        <v>18.3</v>
      </c>
      <c r="E376" s="219">
        <f t="shared" si="10"/>
        <v>0</v>
      </c>
      <c r="H376" s="241">
        <v>11.81</v>
      </c>
      <c r="I376">
        <f>MAX(H376:H$7096)</f>
        <v>16.82</v>
      </c>
      <c r="J376" s="219">
        <f t="shared" si="11"/>
        <v>-0.29785969084423303</v>
      </c>
    </row>
    <row r="377" spans="2:10">
      <c r="B377" s="217">
        <v>45295</v>
      </c>
      <c r="C377" s="218">
        <v>18.29</v>
      </c>
      <c r="D377">
        <f>MAX(C377:C$7096)</f>
        <v>18.29</v>
      </c>
      <c r="E377" s="219">
        <f t="shared" si="10"/>
        <v>0</v>
      </c>
      <c r="H377" s="241">
        <v>11.81</v>
      </c>
      <c r="I377">
        <f>MAX(H377:H$7096)</f>
        <v>16.82</v>
      </c>
      <c r="J377" s="219">
        <f t="shared" si="11"/>
        <v>-0.29785969084423303</v>
      </c>
    </row>
    <row r="378" spans="2:10">
      <c r="B378" s="217">
        <v>45294</v>
      </c>
      <c r="C378" s="218">
        <v>18.29</v>
      </c>
      <c r="D378">
        <f>MAX(C378:C$7096)</f>
        <v>18.29</v>
      </c>
      <c r="E378" s="219">
        <f t="shared" si="10"/>
        <v>0</v>
      </c>
      <c r="H378" s="241">
        <v>11.81</v>
      </c>
      <c r="I378">
        <f>MAX(H378:H$7096)</f>
        <v>16.82</v>
      </c>
      <c r="J378" s="219">
        <f t="shared" si="11"/>
        <v>-0.29785969084423303</v>
      </c>
    </row>
    <row r="379" spans="2:10">
      <c r="B379" s="217">
        <v>45293</v>
      </c>
      <c r="C379" s="218">
        <v>18.28</v>
      </c>
      <c r="D379">
        <f>MAX(C379:C$7096)</f>
        <v>18.28</v>
      </c>
      <c r="E379" s="219">
        <f t="shared" si="10"/>
        <v>0</v>
      </c>
      <c r="H379" s="241">
        <v>11.81</v>
      </c>
      <c r="I379">
        <f>MAX(H379:H$7096)</f>
        <v>16.82</v>
      </c>
      <c r="J379" s="219">
        <f t="shared" si="11"/>
        <v>-0.29785969084423303</v>
      </c>
    </row>
    <row r="380" spans="2:10">
      <c r="B380" s="217">
        <v>45292</v>
      </c>
      <c r="C380" s="218">
        <v>18.260000000000002</v>
      </c>
      <c r="D380">
        <f>MAX(C380:C$7096)</f>
        <v>18.260000000000002</v>
      </c>
      <c r="E380" s="219">
        <f t="shared" si="10"/>
        <v>0</v>
      </c>
      <c r="H380" s="241">
        <v>11.81</v>
      </c>
      <c r="I380">
        <f>MAX(H380:H$7096)</f>
        <v>16.82</v>
      </c>
      <c r="J380" s="219">
        <f t="shared" si="11"/>
        <v>-0.29785969084423303</v>
      </c>
    </row>
    <row r="381" spans="2:10">
      <c r="B381" s="217">
        <v>45289</v>
      </c>
      <c r="C381" s="218">
        <v>18.25</v>
      </c>
      <c r="D381">
        <f>MAX(C381:C$7096)</f>
        <v>18.25</v>
      </c>
      <c r="E381" s="219">
        <f t="shared" si="10"/>
        <v>0</v>
      </c>
      <c r="H381" s="241">
        <v>11.81</v>
      </c>
      <c r="I381">
        <f>MAX(H381:H$7096)</f>
        <v>16.82</v>
      </c>
      <c r="J381" s="219">
        <f t="shared" si="11"/>
        <v>-0.29785969084423303</v>
      </c>
    </row>
    <row r="382" spans="2:10">
      <c r="B382" s="217">
        <v>45288</v>
      </c>
      <c r="C382" s="218">
        <v>18.25</v>
      </c>
      <c r="D382">
        <f>MAX(C382:C$7096)</f>
        <v>18.25</v>
      </c>
      <c r="E382" s="219">
        <f t="shared" si="10"/>
        <v>0</v>
      </c>
      <c r="H382" s="241">
        <v>11.81</v>
      </c>
      <c r="I382">
        <f>MAX(H382:H$7096)</f>
        <v>16.82</v>
      </c>
      <c r="J382" s="219">
        <f t="shared" si="11"/>
        <v>-0.29785969084423303</v>
      </c>
    </row>
    <row r="383" spans="2:10">
      <c r="B383" s="217">
        <v>45287</v>
      </c>
      <c r="C383" s="218">
        <v>18.239999999999998</v>
      </c>
      <c r="D383">
        <f>MAX(C383:C$7096)</f>
        <v>18.239999999999998</v>
      </c>
      <c r="E383" s="219">
        <f t="shared" si="10"/>
        <v>0</v>
      </c>
      <c r="H383" s="241">
        <v>11.81</v>
      </c>
      <c r="I383">
        <f>MAX(H383:H$7096)</f>
        <v>16.82</v>
      </c>
      <c r="J383" s="219">
        <f t="shared" si="11"/>
        <v>-0.29785969084423303</v>
      </c>
    </row>
    <row r="384" spans="2:10">
      <c r="B384" s="217">
        <v>45286</v>
      </c>
      <c r="C384" s="218">
        <v>18.239999999999998</v>
      </c>
      <c r="D384">
        <f>MAX(C384:C$7096)</f>
        <v>18.239999999999998</v>
      </c>
      <c r="E384" s="219">
        <f t="shared" si="10"/>
        <v>0</v>
      </c>
      <c r="H384" s="241">
        <v>11.81</v>
      </c>
      <c r="I384">
        <f>MAX(H384:H$7096)</f>
        <v>16.82</v>
      </c>
      <c r="J384" s="219">
        <f t="shared" si="11"/>
        <v>-0.29785969084423303</v>
      </c>
    </row>
    <row r="385" spans="2:10">
      <c r="B385" s="217">
        <v>45285</v>
      </c>
      <c r="C385" s="218">
        <v>18.23</v>
      </c>
      <c r="D385">
        <f>MAX(C385:C$7096)</f>
        <v>18.23</v>
      </c>
      <c r="E385" s="219">
        <f t="shared" si="10"/>
        <v>0</v>
      </c>
      <c r="H385" s="241">
        <v>11.81</v>
      </c>
      <c r="I385">
        <f>MAX(H385:H$7096)</f>
        <v>16.82</v>
      </c>
      <c r="J385" s="219">
        <f t="shared" si="11"/>
        <v>-0.29785969084423303</v>
      </c>
    </row>
    <row r="386" spans="2:10">
      <c r="B386" s="217">
        <v>45282</v>
      </c>
      <c r="C386" s="218">
        <v>18.22</v>
      </c>
      <c r="D386">
        <f>MAX(C386:C$7096)</f>
        <v>18.22</v>
      </c>
      <c r="E386" s="219">
        <f t="shared" ref="E386:E449" si="12">(C386-D386)/D386</f>
        <v>0</v>
      </c>
      <c r="H386" s="241">
        <v>11.81</v>
      </c>
      <c r="I386">
        <f>MAX(H386:H$7096)</f>
        <v>16.82</v>
      </c>
      <c r="J386" s="219">
        <f t="shared" ref="J386:J449" si="13">(H386-I386)/I386</f>
        <v>-0.29785969084423303</v>
      </c>
    </row>
    <row r="387" spans="2:10">
      <c r="B387" s="217">
        <v>45281</v>
      </c>
      <c r="C387" s="218">
        <v>18.22</v>
      </c>
      <c r="D387">
        <f>MAX(C387:C$7096)</f>
        <v>18.22</v>
      </c>
      <c r="E387" s="219">
        <f t="shared" si="12"/>
        <v>0</v>
      </c>
      <c r="H387" s="241">
        <v>11.81</v>
      </c>
      <c r="I387">
        <f>MAX(H387:H$7096)</f>
        <v>16.82</v>
      </c>
      <c r="J387" s="219">
        <f t="shared" si="13"/>
        <v>-0.29785969084423303</v>
      </c>
    </row>
    <row r="388" spans="2:10">
      <c r="B388" s="217">
        <v>45280</v>
      </c>
      <c r="C388" s="218">
        <v>18.21</v>
      </c>
      <c r="D388">
        <f>MAX(C388:C$7096)</f>
        <v>18.21</v>
      </c>
      <c r="E388" s="219">
        <f t="shared" si="12"/>
        <v>0</v>
      </c>
      <c r="H388" s="241">
        <v>11.81</v>
      </c>
      <c r="I388">
        <f>MAX(H388:H$7096)</f>
        <v>16.82</v>
      </c>
      <c r="J388" s="219">
        <f t="shared" si="13"/>
        <v>-0.29785969084423303</v>
      </c>
    </row>
    <row r="389" spans="2:10">
      <c r="B389" s="217">
        <v>45279</v>
      </c>
      <c r="C389" s="218">
        <v>18.21</v>
      </c>
      <c r="D389">
        <f>MAX(C389:C$7096)</f>
        <v>18.21</v>
      </c>
      <c r="E389" s="219">
        <f t="shared" si="12"/>
        <v>0</v>
      </c>
      <c r="H389" s="241">
        <v>11.81</v>
      </c>
      <c r="I389">
        <f>MAX(H389:H$7096)</f>
        <v>16.82</v>
      </c>
      <c r="J389" s="219">
        <f t="shared" si="13"/>
        <v>-0.29785969084423303</v>
      </c>
    </row>
    <row r="390" spans="2:10">
      <c r="B390" s="217">
        <v>45278</v>
      </c>
      <c r="C390" s="218">
        <v>18.2</v>
      </c>
      <c r="D390">
        <f>MAX(C390:C$7096)</f>
        <v>18.2</v>
      </c>
      <c r="E390" s="219">
        <f t="shared" si="12"/>
        <v>0</v>
      </c>
      <c r="H390" s="241">
        <v>11.81</v>
      </c>
      <c r="I390">
        <f>MAX(H390:H$7096)</f>
        <v>16.82</v>
      </c>
      <c r="J390" s="219">
        <f t="shared" si="13"/>
        <v>-0.29785969084423303</v>
      </c>
    </row>
    <row r="391" spans="2:10">
      <c r="B391" s="217">
        <v>45275</v>
      </c>
      <c r="C391" s="218">
        <v>18.190000000000001</v>
      </c>
      <c r="D391">
        <f>MAX(C391:C$7096)</f>
        <v>18.190000000000001</v>
      </c>
      <c r="E391" s="219">
        <f t="shared" si="12"/>
        <v>0</v>
      </c>
      <c r="H391" s="241">
        <v>11.81</v>
      </c>
      <c r="I391">
        <f>MAX(H391:H$7096)</f>
        <v>16.82</v>
      </c>
      <c r="J391" s="219">
        <f t="shared" si="13"/>
        <v>-0.29785969084423303</v>
      </c>
    </row>
    <row r="392" spans="2:10">
      <c r="B392" s="217">
        <v>45274</v>
      </c>
      <c r="C392" s="218">
        <v>18.190000000000001</v>
      </c>
      <c r="D392">
        <f>MAX(C392:C$7096)</f>
        <v>18.190000000000001</v>
      </c>
      <c r="E392" s="219">
        <f t="shared" si="12"/>
        <v>0</v>
      </c>
      <c r="H392" s="241">
        <v>11.81</v>
      </c>
      <c r="I392">
        <f>MAX(H392:H$7096)</f>
        <v>16.82</v>
      </c>
      <c r="J392" s="219">
        <f t="shared" si="13"/>
        <v>-0.29785969084423303</v>
      </c>
    </row>
    <row r="393" spans="2:10">
      <c r="B393" s="217">
        <v>45273</v>
      </c>
      <c r="C393" s="218">
        <v>18.190000000000001</v>
      </c>
      <c r="D393">
        <f>MAX(C393:C$7096)</f>
        <v>18.190000000000001</v>
      </c>
      <c r="E393" s="219">
        <f t="shared" si="12"/>
        <v>0</v>
      </c>
      <c r="H393" s="241">
        <v>11.81</v>
      </c>
      <c r="I393">
        <f>MAX(H393:H$7096)</f>
        <v>16.82</v>
      </c>
      <c r="J393" s="219">
        <f t="shared" si="13"/>
        <v>-0.29785969084423303</v>
      </c>
    </row>
    <row r="394" spans="2:10">
      <c r="B394" s="217">
        <v>45272</v>
      </c>
      <c r="C394" s="218">
        <v>18.18</v>
      </c>
      <c r="D394">
        <f>MAX(C394:C$7096)</f>
        <v>18.18</v>
      </c>
      <c r="E394" s="219">
        <f t="shared" si="12"/>
        <v>0</v>
      </c>
      <c r="H394" s="241">
        <v>11.81</v>
      </c>
      <c r="I394">
        <f>MAX(H394:H$7096)</f>
        <v>16.82</v>
      </c>
      <c r="J394" s="219">
        <f t="shared" si="13"/>
        <v>-0.29785969084423303</v>
      </c>
    </row>
    <row r="395" spans="2:10">
      <c r="B395" s="217">
        <v>45271</v>
      </c>
      <c r="C395" s="218">
        <v>18.18</v>
      </c>
      <c r="D395">
        <f>MAX(C395:C$7096)</f>
        <v>18.18</v>
      </c>
      <c r="E395" s="219">
        <f t="shared" si="12"/>
        <v>0</v>
      </c>
      <c r="H395" s="241">
        <v>11.81</v>
      </c>
      <c r="I395">
        <f>MAX(H395:H$7096)</f>
        <v>16.82</v>
      </c>
      <c r="J395" s="219">
        <f t="shared" si="13"/>
        <v>-0.29785969084423303</v>
      </c>
    </row>
    <row r="396" spans="2:10">
      <c r="B396" s="217">
        <v>45268</v>
      </c>
      <c r="C396" s="218">
        <v>18.170000000000002</v>
      </c>
      <c r="D396">
        <f>MAX(C396:C$7096)</f>
        <v>18.170000000000002</v>
      </c>
      <c r="E396" s="219">
        <f t="shared" si="12"/>
        <v>0</v>
      </c>
      <c r="H396" s="241">
        <v>11.81</v>
      </c>
      <c r="I396">
        <f>MAX(H396:H$7096)</f>
        <v>16.82</v>
      </c>
      <c r="J396" s="219">
        <f t="shared" si="13"/>
        <v>-0.29785969084423303</v>
      </c>
    </row>
    <row r="397" spans="2:10">
      <c r="B397" s="217">
        <v>45267</v>
      </c>
      <c r="C397" s="218">
        <v>18.16</v>
      </c>
      <c r="D397">
        <f>MAX(C397:C$7096)</f>
        <v>18.16</v>
      </c>
      <c r="E397" s="219">
        <f t="shared" si="12"/>
        <v>0</v>
      </c>
      <c r="H397" s="241">
        <v>11.81</v>
      </c>
      <c r="I397">
        <f>MAX(H397:H$7096)</f>
        <v>16.82</v>
      </c>
      <c r="J397" s="219">
        <f t="shared" si="13"/>
        <v>-0.29785969084423303</v>
      </c>
    </row>
    <row r="398" spans="2:10">
      <c r="B398" s="217">
        <v>45266</v>
      </c>
      <c r="C398" s="218">
        <v>18.149999999999999</v>
      </c>
      <c r="D398">
        <f>MAX(C398:C$7096)</f>
        <v>18.149999999999999</v>
      </c>
      <c r="E398" s="219">
        <f t="shared" si="12"/>
        <v>0</v>
      </c>
      <c r="H398" s="241">
        <v>11.81</v>
      </c>
      <c r="I398">
        <f>MAX(H398:H$7096)</f>
        <v>16.82</v>
      </c>
      <c r="J398" s="219">
        <f t="shared" si="13"/>
        <v>-0.29785969084423303</v>
      </c>
    </row>
    <row r="399" spans="2:10">
      <c r="B399" s="217">
        <v>45265</v>
      </c>
      <c r="C399" s="218">
        <v>18.149999999999999</v>
      </c>
      <c r="D399">
        <f>MAX(C399:C$7096)</f>
        <v>18.149999999999999</v>
      </c>
      <c r="E399" s="219">
        <f t="shared" si="12"/>
        <v>0</v>
      </c>
      <c r="H399" s="241">
        <v>11.81</v>
      </c>
      <c r="I399">
        <f>MAX(H399:H$7096)</f>
        <v>16.82</v>
      </c>
      <c r="J399" s="219">
        <f t="shared" si="13"/>
        <v>-0.29785969084423303</v>
      </c>
    </row>
    <row r="400" spans="2:10">
      <c r="B400" s="217">
        <v>45264</v>
      </c>
      <c r="C400" s="218">
        <v>18.149999999999999</v>
      </c>
      <c r="D400">
        <f>MAX(C400:C$7096)</f>
        <v>18.149999999999999</v>
      </c>
      <c r="E400" s="219">
        <f t="shared" si="12"/>
        <v>0</v>
      </c>
      <c r="H400" s="241">
        <v>11.81</v>
      </c>
      <c r="I400">
        <f>MAX(H400:H$7096)</f>
        <v>16.82</v>
      </c>
      <c r="J400" s="219">
        <f t="shared" si="13"/>
        <v>-0.29785969084423303</v>
      </c>
    </row>
    <row r="401" spans="2:10">
      <c r="B401" s="217">
        <v>45261</v>
      </c>
      <c r="C401" s="218">
        <v>18.13</v>
      </c>
      <c r="D401">
        <f>MAX(C401:C$7096)</f>
        <v>18.14</v>
      </c>
      <c r="E401" s="219">
        <f t="shared" si="12"/>
        <v>-5.5126791620736294E-4</v>
      </c>
      <c r="H401" s="241">
        <v>11.81</v>
      </c>
      <c r="I401">
        <f>MAX(H401:H$7096)</f>
        <v>16.82</v>
      </c>
      <c r="J401" s="219">
        <f t="shared" si="13"/>
        <v>-0.29785969084423303</v>
      </c>
    </row>
    <row r="402" spans="2:10">
      <c r="B402" s="217">
        <v>45260</v>
      </c>
      <c r="C402" s="218">
        <v>18.13</v>
      </c>
      <c r="D402">
        <f>MAX(C402:C$7096)</f>
        <v>18.14</v>
      </c>
      <c r="E402" s="219">
        <f t="shared" si="12"/>
        <v>-5.5126791620736294E-4</v>
      </c>
      <c r="H402" s="241">
        <v>11.81</v>
      </c>
      <c r="I402">
        <f>MAX(H402:H$7096)</f>
        <v>16.82</v>
      </c>
      <c r="J402" s="219">
        <f t="shared" si="13"/>
        <v>-0.29785969084423303</v>
      </c>
    </row>
    <row r="403" spans="2:10">
      <c r="B403" s="217">
        <v>45259</v>
      </c>
      <c r="C403" s="218">
        <v>18.12</v>
      </c>
      <c r="D403">
        <f>MAX(C403:C$7096)</f>
        <v>18.14</v>
      </c>
      <c r="E403" s="219">
        <f t="shared" si="12"/>
        <v>-1.1025358324145299E-3</v>
      </c>
      <c r="H403" s="241">
        <v>11.68</v>
      </c>
      <c r="I403">
        <f>MAX(H403:H$7096)</f>
        <v>16.82</v>
      </c>
      <c r="J403" s="219">
        <f t="shared" si="13"/>
        <v>-0.30558858501783592</v>
      </c>
    </row>
    <row r="404" spans="2:10">
      <c r="B404" s="217">
        <v>45258</v>
      </c>
      <c r="C404" s="218">
        <v>18.12</v>
      </c>
      <c r="D404">
        <f>MAX(C404:C$7096)</f>
        <v>18.14</v>
      </c>
      <c r="E404" s="219">
        <f t="shared" si="12"/>
        <v>-1.1025358324145299E-3</v>
      </c>
      <c r="H404" s="241">
        <v>11.68</v>
      </c>
      <c r="I404">
        <f>MAX(H404:H$7096)</f>
        <v>16.82</v>
      </c>
      <c r="J404" s="219">
        <f t="shared" si="13"/>
        <v>-0.30558858501783592</v>
      </c>
    </row>
    <row r="405" spans="2:10">
      <c r="B405" s="217">
        <v>45257</v>
      </c>
      <c r="C405" s="218">
        <v>18.12</v>
      </c>
      <c r="D405">
        <f>MAX(C405:C$7096)</f>
        <v>18.14</v>
      </c>
      <c r="E405" s="219">
        <f t="shared" si="12"/>
        <v>-1.1025358324145299E-3</v>
      </c>
      <c r="H405" s="241">
        <v>11.68</v>
      </c>
      <c r="I405">
        <f>MAX(H405:H$7096)</f>
        <v>16.82</v>
      </c>
      <c r="J405" s="219">
        <f t="shared" si="13"/>
        <v>-0.30558858501783592</v>
      </c>
    </row>
    <row r="406" spans="2:10">
      <c r="B406" s="217">
        <v>45254</v>
      </c>
      <c r="C406" s="218">
        <v>18.100000000000001</v>
      </c>
      <c r="D406">
        <f>MAX(C406:C$7096)</f>
        <v>18.14</v>
      </c>
      <c r="E406" s="219">
        <f t="shared" si="12"/>
        <v>-2.2050716648290597E-3</v>
      </c>
      <c r="H406" s="241">
        <v>11.68</v>
      </c>
      <c r="I406">
        <f>MAX(H406:H$7096)</f>
        <v>16.82</v>
      </c>
      <c r="J406" s="219">
        <f t="shared" si="13"/>
        <v>-0.30558858501783592</v>
      </c>
    </row>
    <row r="407" spans="2:10">
      <c r="B407" s="217">
        <v>45253</v>
      </c>
      <c r="C407" s="218">
        <v>18.14</v>
      </c>
      <c r="D407">
        <f>MAX(C407:C$7096)</f>
        <v>18.14</v>
      </c>
      <c r="E407" s="219">
        <f t="shared" si="12"/>
        <v>0</v>
      </c>
      <c r="H407" s="241">
        <v>11.68</v>
      </c>
      <c r="I407">
        <f>MAX(H407:H$7096)</f>
        <v>16.82</v>
      </c>
      <c r="J407" s="219">
        <f t="shared" si="13"/>
        <v>-0.30558858501783592</v>
      </c>
    </row>
    <row r="408" spans="2:10">
      <c r="B408" s="217">
        <v>45252</v>
      </c>
      <c r="C408" s="218">
        <v>18.14</v>
      </c>
      <c r="D408">
        <f>MAX(C408:C$7096)</f>
        <v>18.14</v>
      </c>
      <c r="E408" s="219">
        <f t="shared" si="12"/>
        <v>0</v>
      </c>
      <c r="H408" s="241">
        <v>11.68</v>
      </c>
      <c r="I408">
        <f>MAX(H408:H$7096)</f>
        <v>16.82</v>
      </c>
      <c r="J408" s="219">
        <f t="shared" si="13"/>
        <v>-0.30558858501783592</v>
      </c>
    </row>
    <row r="409" spans="2:10">
      <c r="B409" s="217">
        <v>45251</v>
      </c>
      <c r="C409" s="218">
        <v>18.13</v>
      </c>
      <c r="D409">
        <f>MAX(C409:C$7096)</f>
        <v>18.13</v>
      </c>
      <c r="E409" s="219">
        <f t="shared" si="12"/>
        <v>0</v>
      </c>
      <c r="H409" s="241">
        <v>11.68</v>
      </c>
      <c r="I409">
        <f>MAX(H409:H$7096)</f>
        <v>16.82</v>
      </c>
      <c r="J409" s="219">
        <f t="shared" si="13"/>
        <v>-0.30558858501783592</v>
      </c>
    </row>
    <row r="410" spans="2:10">
      <c r="B410" s="217">
        <v>45250</v>
      </c>
      <c r="C410" s="218">
        <v>18.13</v>
      </c>
      <c r="D410">
        <f>MAX(C410:C$7096)</f>
        <v>18.13</v>
      </c>
      <c r="E410" s="219">
        <f t="shared" si="12"/>
        <v>0</v>
      </c>
      <c r="H410" s="241">
        <v>11.68</v>
      </c>
      <c r="I410">
        <f>MAX(H410:H$7096)</f>
        <v>16.82</v>
      </c>
      <c r="J410" s="219">
        <f t="shared" si="13"/>
        <v>-0.30558858501783592</v>
      </c>
    </row>
    <row r="411" spans="2:10">
      <c r="B411" s="217">
        <v>45247</v>
      </c>
      <c r="C411" s="218">
        <v>18.11</v>
      </c>
      <c r="D411">
        <f>MAX(C411:C$7096)</f>
        <v>18.11</v>
      </c>
      <c r="E411" s="219">
        <f t="shared" si="12"/>
        <v>0</v>
      </c>
      <c r="H411" s="241">
        <v>11.68</v>
      </c>
      <c r="I411">
        <f>MAX(H411:H$7096)</f>
        <v>16.82</v>
      </c>
      <c r="J411" s="219">
        <f t="shared" si="13"/>
        <v>-0.30558858501783592</v>
      </c>
    </row>
    <row r="412" spans="2:10">
      <c r="B412" s="217">
        <v>45246</v>
      </c>
      <c r="C412" s="218">
        <v>18.11</v>
      </c>
      <c r="D412">
        <f>MAX(C412:C$7096)</f>
        <v>18.11</v>
      </c>
      <c r="E412" s="219">
        <f t="shared" si="12"/>
        <v>0</v>
      </c>
      <c r="H412" s="241">
        <v>11.68</v>
      </c>
      <c r="I412">
        <f>MAX(H412:H$7096)</f>
        <v>16.82</v>
      </c>
      <c r="J412" s="219">
        <f t="shared" si="13"/>
        <v>-0.30558858501783592</v>
      </c>
    </row>
    <row r="413" spans="2:10">
      <c r="B413" s="217">
        <v>45245</v>
      </c>
      <c r="C413" s="218">
        <v>18.100000000000001</v>
      </c>
      <c r="D413">
        <f>MAX(C413:C$7096)</f>
        <v>18.100000000000001</v>
      </c>
      <c r="E413" s="219">
        <f t="shared" si="12"/>
        <v>0</v>
      </c>
      <c r="H413" s="241">
        <v>11.68</v>
      </c>
      <c r="I413">
        <f>MAX(H413:H$7096)</f>
        <v>16.82</v>
      </c>
      <c r="J413" s="219">
        <f t="shared" si="13"/>
        <v>-0.30558858501783592</v>
      </c>
    </row>
    <row r="414" spans="2:10">
      <c r="B414" s="217">
        <v>45244</v>
      </c>
      <c r="C414" s="218">
        <v>18.100000000000001</v>
      </c>
      <c r="D414">
        <f>MAX(C414:C$7096)</f>
        <v>18.100000000000001</v>
      </c>
      <c r="E414" s="219">
        <f t="shared" si="12"/>
        <v>0</v>
      </c>
      <c r="H414" s="241">
        <v>11.68</v>
      </c>
      <c r="I414">
        <f>MAX(H414:H$7096)</f>
        <v>16.82</v>
      </c>
      <c r="J414" s="219">
        <f t="shared" si="13"/>
        <v>-0.30558858501783592</v>
      </c>
    </row>
    <row r="415" spans="2:10">
      <c r="B415" s="217">
        <v>45243</v>
      </c>
      <c r="C415" s="218">
        <v>18.100000000000001</v>
      </c>
      <c r="D415">
        <f>MAX(C415:C$7096)</f>
        <v>18.100000000000001</v>
      </c>
      <c r="E415" s="219">
        <f t="shared" si="12"/>
        <v>0</v>
      </c>
      <c r="H415" s="241">
        <v>11.68</v>
      </c>
      <c r="I415">
        <f>MAX(H415:H$7096)</f>
        <v>16.82</v>
      </c>
      <c r="J415" s="219">
        <f t="shared" si="13"/>
        <v>-0.30558858501783592</v>
      </c>
    </row>
    <row r="416" spans="2:10">
      <c r="B416" s="217">
        <v>45240</v>
      </c>
      <c r="C416" s="218">
        <v>18.079999999999998</v>
      </c>
      <c r="D416">
        <f>MAX(C416:C$7096)</f>
        <v>18.079999999999998</v>
      </c>
      <c r="E416" s="219">
        <f t="shared" si="12"/>
        <v>0</v>
      </c>
      <c r="H416" s="241">
        <v>11.68</v>
      </c>
      <c r="I416">
        <f>MAX(H416:H$7096)</f>
        <v>16.82</v>
      </c>
      <c r="J416" s="219">
        <f t="shared" si="13"/>
        <v>-0.30558858501783592</v>
      </c>
    </row>
    <row r="417" spans="2:10">
      <c r="B417" s="217">
        <v>45239</v>
      </c>
      <c r="C417" s="218">
        <v>18.079999999999998</v>
      </c>
      <c r="D417">
        <f>MAX(C417:C$7096)</f>
        <v>18.079999999999998</v>
      </c>
      <c r="E417" s="219">
        <f t="shared" si="12"/>
        <v>0</v>
      </c>
      <c r="H417" s="241">
        <v>11.68</v>
      </c>
      <c r="I417">
        <f>MAX(H417:H$7096)</f>
        <v>16.82</v>
      </c>
      <c r="J417" s="219">
        <f t="shared" si="13"/>
        <v>-0.30558858501783592</v>
      </c>
    </row>
    <row r="418" spans="2:10">
      <c r="B418" s="217">
        <v>45238</v>
      </c>
      <c r="C418" s="218">
        <v>18.07</v>
      </c>
      <c r="D418">
        <f>MAX(C418:C$7096)</f>
        <v>18.07</v>
      </c>
      <c r="E418" s="219">
        <f t="shared" si="12"/>
        <v>0</v>
      </c>
      <c r="H418" s="241">
        <v>11.68</v>
      </c>
      <c r="I418">
        <f>MAX(H418:H$7096)</f>
        <v>16.82</v>
      </c>
      <c r="J418" s="219">
        <f t="shared" si="13"/>
        <v>-0.30558858501783592</v>
      </c>
    </row>
    <row r="419" spans="2:10">
      <c r="B419" s="217">
        <v>45237</v>
      </c>
      <c r="C419" s="218">
        <v>18.07</v>
      </c>
      <c r="D419">
        <f>MAX(C419:C$7096)</f>
        <v>18.07</v>
      </c>
      <c r="E419" s="219">
        <f t="shared" si="12"/>
        <v>0</v>
      </c>
      <c r="H419" s="241">
        <v>11.68</v>
      </c>
      <c r="I419">
        <f>MAX(H419:H$7096)</f>
        <v>16.82</v>
      </c>
      <c r="J419" s="219">
        <f t="shared" si="13"/>
        <v>-0.30558858501783592</v>
      </c>
    </row>
    <row r="420" spans="2:10">
      <c r="B420" s="217">
        <v>45236</v>
      </c>
      <c r="C420" s="218">
        <v>18.059999999999999</v>
      </c>
      <c r="D420">
        <f>MAX(C420:C$7096)</f>
        <v>18.059999999999999</v>
      </c>
      <c r="E420" s="219">
        <f t="shared" si="12"/>
        <v>0</v>
      </c>
      <c r="H420" s="241">
        <v>11.68</v>
      </c>
      <c r="I420">
        <f>MAX(H420:H$7096)</f>
        <v>16.82</v>
      </c>
      <c r="J420" s="219">
        <f t="shared" si="13"/>
        <v>-0.30558858501783592</v>
      </c>
    </row>
    <row r="421" spans="2:10">
      <c r="B421" s="217">
        <v>45233</v>
      </c>
      <c r="C421" s="218">
        <v>18.05</v>
      </c>
      <c r="D421">
        <f>MAX(C421:C$7096)</f>
        <v>18.05</v>
      </c>
      <c r="E421" s="219">
        <f t="shared" si="12"/>
        <v>0</v>
      </c>
      <c r="H421" s="241">
        <v>11.68</v>
      </c>
      <c r="I421">
        <f>MAX(H421:H$7096)</f>
        <v>16.82</v>
      </c>
      <c r="J421" s="219">
        <f t="shared" si="13"/>
        <v>-0.30558858501783592</v>
      </c>
    </row>
    <row r="422" spans="2:10">
      <c r="B422" s="217">
        <v>45232</v>
      </c>
      <c r="C422" s="218">
        <v>18.05</v>
      </c>
      <c r="D422">
        <f>MAX(C422:C$7096)</f>
        <v>18.05</v>
      </c>
      <c r="E422" s="219">
        <f t="shared" si="12"/>
        <v>0</v>
      </c>
      <c r="H422" s="241">
        <v>11.68</v>
      </c>
      <c r="I422">
        <f>MAX(H422:H$7096)</f>
        <v>16.82</v>
      </c>
      <c r="J422" s="219">
        <f t="shared" si="13"/>
        <v>-0.30558858501783592</v>
      </c>
    </row>
    <row r="423" spans="2:10">
      <c r="B423" s="217">
        <v>45231</v>
      </c>
      <c r="C423" s="218">
        <v>18.04</v>
      </c>
      <c r="D423">
        <f>MAX(C423:C$7096)</f>
        <v>18.04</v>
      </c>
      <c r="E423" s="219">
        <f t="shared" si="12"/>
        <v>0</v>
      </c>
      <c r="H423" s="241">
        <v>11.68</v>
      </c>
      <c r="I423">
        <f>MAX(H423:H$7096)</f>
        <v>16.82</v>
      </c>
      <c r="J423" s="219">
        <f t="shared" si="13"/>
        <v>-0.30558858501783592</v>
      </c>
    </row>
    <row r="424" spans="2:10">
      <c r="B424" s="217">
        <v>45230</v>
      </c>
      <c r="C424" s="218">
        <v>18.04</v>
      </c>
      <c r="D424">
        <f>MAX(C424:C$7096)</f>
        <v>18.04</v>
      </c>
      <c r="E424" s="219">
        <f t="shared" si="12"/>
        <v>0</v>
      </c>
      <c r="H424" s="241">
        <v>11.68</v>
      </c>
      <c r="I424">
        <f>MAX(H424:H$7096)</f>
        <v>16.82</v>
      </c>
      <c r="J424" s="219">
        <f t="shared" si="13"/>
        <v>-0.30558858501783592</v>
      </c>
    </row>
    <row r="425" spans="2:10">
      <c r="B425" s="217">
        <v>45229</v>
      </c>
      <c r="C425" s="218">
        <v>18.03</v>
      </c>
      <c r="D425">
        <f>MAX(C425:C$7096)</f>
        <v>18.03</v>
      </c>
      <c r="E425" s="219">
        <f t="shared" si="12"/>
        <v>0</v>
      </c>
      <c r="H425" s="241">
        <v>11.68</v>
      </c>
      <c r="I425">
        <f>MAX(H425:H$7096)</f>
        <v>16.82</v>
      </c>
      <c r="J425" s="219">
        <f t="shared" si="13"/>
        <v>-0.30558858501783592</v>
      </c>
    </row>
    <row r="426" spans="2:10">
      <c r="B426" s="217">
        <v>45226</v>
      </c>
      <c r="C426" s="218">
        <v>18.02</v>
      </c>
      <c r="D426">
        <f>MAX(C426:C$7096)</f>
        <v>18.02</v>
      </c>
      <c r="E426" s="219">
        <f t="shared" si="12"/>
        <v>0</v>
      </c>
      <c r="H426" s="241">
        <v>11.68</v>
      </c>
      <c r="I426">
        <f>MAX(H426:H$7096)</f>
        <v>16.82</v>
      </c>
      <c r="J426" s="219">
        <f t="shared" si="13"/>
        <v>-0.30558858501783592</v>
      </c>
    </row>
    <row r="427" spans="2:10">
      <c r="B427" s="217">
        <v>45225</v>
      </c>
      <c r="C427" s="218">
        <v>18.010000000000002</v>
      </c>
      <c r="D427">
        <f>MAX(C427:C$7096)</f>
        <v>18.010000000000002</v>
      </c>
      <c r="E427" s="219">
        <f t="shared" si="12"/>
        <v>0</v>
      </c>
      <c r="H427" s="241">
        <v>11.68</v>
      </c>
      <c r="I427">
        <f>MAX(H427:H$7096)</f>
        <v>16.82</v>
      </c>
      <c r="J427" s="219">
        <f t="shared" si="13"/>
        <v>-0.30558858501783592</v>
      </c>
    </row>
    <row r="428" spans="2:10">
      <c r="B428" s="217">
        <v>45224</v>
      </c>
      <c r="C428" s="218">
        <v>18.010000000000002</v>
      </c>
      <c r="D428">
        <f>MAX(C428:C$7096)</f>
        <v>18.010000000000002</v>
      </c>
      <c r="E428" s="219">
        <f t="shared" si="12"/>
        <v>0</v>
      </c>
      <c r="H428" s="241">
        <v>11.68</v>
      </c>
      <c r="I428">
        <f>MAX(H428:H$7096)</f>
        <v>16.82</v>
      </c>
      <c r="J428" s="219">
        <f t="shared" si="13"/>
        <v>-0.30558858501783592</v>
      </c>
    </row>
    <row r="429" spans="2:10">
      <c r="B429" s="217">
        <v>45223</v>
      </c>
      <c r="C429" s="218">
        <v>17.77</v>
      </c>
      <c r="D429">
        <f>MAX(C429:C$7096)</f>
        <v>17.77</v>
      </c>
      <c r="E429" s="219">
        <f t="shared" si="12"/>
        <v>0</v>
      </c>
      <c r="H429" s="241">
        <v>11.68</v>
      </c>
      <c r="I429">
        <f>MAX(H429:H$7096)</f>
        <v>16.82</v>
      </c>
      <c r="J429" s="219">
        <f t="shared" si="13"/>
        <v>-0.30558858501783592</v>
      </c>
    </row>
    <row r="430" spans="2:10">
      <c r="B430" s="217">
        <v>45222</v>
      </c>
      <c r="C430" s="218">
        <v>17.77</v>
      </c>
      <c r="D430">
        <f>MAX(C430:C$7096)</f>
        <v>17.77</v>
      </c>
      <c r="E430" s="219">
        <f t="shared" si="12"/>
        <v>0</v>
      </c>
      <c r="H430" s="241">
        <v>11.68</v>
      </c>
      <c r="I430">
        <f>MAX(H430:H$7096)</f>
        <v>16.82</v>
      </c>
      <c r="J430" s="219">
        <f t="shared" si="13"/>
        <v>-0.30558858501783592</v>
      </c>
    </row>
    <row r="431" spans="2:10">
      <c r="B431" s="217">
        <v>45219</v>
      </c>
      <c r="C431" s="218">
        <v>17.75</v>
      </c>
      <c r="D431">
        <f>MAX(C431:C$7096)</f>
        <v>17.75</v>
      </c>
      <c r="E431" s="219">
        <f t="shared" si="12"/>
        <v>0</v>
      </c>
      <c r="H431" s="241">
        <v>11.68</v>
      </c>
      <c r="I431">
        <f>MAX(H431:H$7096)</f>
        <v>16.82</v>
      </c>
      <c r="J431" s="219">
        <f t="shared" si="13"/>
        <v>-0.30558858501783592</v>
      </c>
    </row>
    <row r="432" spans="2:10">
      <c r="B432" s="217">
        <v>45218</v>
      </c>
      <c r="C432" s="218">
        <v>17.75</v>
      </c>
      <c r="D432">
        <f>MAX(C432:C$7096)</f>
        <v>17.75</v>
      </c>
      <c r="E432" s="219">
        <f t="shared" si="12"/>
        <v>0</v>
      </c>
      <c r="H432" s="241">
        <v>11.68</v>
      </c>
      <c r="I432">
        <f>MAX(H432:H$7096)</f>
        <v>16.82</v>
      </c>
      <c r="J432" s="219">
        <f t="shared" si="13"/>
        <v>-0.30558858501783592</v>
      </c>
    </row>
    <row r="433" spans="2:10">
      <c r="B433" s="217">
        <v>45217</v>
      </c>
      <c r="C433" s="218">
        <v>17.739999999999998</v>
      </c>
      <c r="D433">
        <f>MAX(C433:C$7096)</f>
        <v>17.739999999999998</v>
      </c>
      <c r="E433" s="219">
        <f t="shared" si="12"/>
        <v>0</v>
      </c>
      <c r="H433" s="241">
        <v>11.68</v>
      </c>
      <c r="I433">
        <f>MAX(H433:H$7096)</f>
        <v>16.82</v>
      </c>
      <c r="J433" s="219">
        <f t="shared" si="13"/>
        <v>-0.30558858501783592</v>
      </c>
    </row>
    <row r="434" spans="2:10">
      <c r="B434" s="217">
        <v>45216</v>
      </c>
      <c r="C434" s="218">
        <v>17.739999999999998</v>
      </c>
      <c r="D434">
        <f>MAX(C434:C$7096)</f>
        <v>17.739999999999998</v>
      </c>
      <c r="E434" s="219">
        <f t="shared" si="12"/>
        <v>0</v>
      </c>
      <c r="H434" s="241">
        <v>11.68</v>
      </c>
      <c r="I434">
        <f>MAX(H434:H$7096)</f>
        <v>16.82</v>
      </c>
      <c r="J434" s="219">
        <f t="shared" si="13"/>
        <v>-0.30558858501783592</v>
      </c>
    </row>
    <row r="435" spans="2:10">
      <c r="B435" s="217">
        <v>45215</v>
      </c>
      <c r="C435" s="218">
        <v>17.73</v>
      </c>
      <c r="D435">
        <f>MAX(C435:C$7096)</f>
        <v>17.73</v>
      </c>
      <c r="E435" s="219">
        <f t="shared" si="12"/>
        <v>0</v>
      </c>
      <c r="H435" s="241">
        <v>11.68</v>
      </c>
      <c r="I435">
        <f>MAX(H435:H$7096)</f>
        <v>16.82</v>
      </c>
      <c r="J435" s="219">
        <f t="shared" si="13"/>
        <v>-0.30558858501783592</v>
      </c>
    </row>
    <row r="436" spans="2:10">
      <c r="B436" s="217">
        <v>45212</v>
      </c>
      <c r="C436" s="218">
        <v>17.7</v>
      </c>
      <c r="D436">
        <f>MAX(C436:C$7096)</f>
        <v>17.7</v>
      </c>
      <c r="E436" s="219">
        <f t="shared" si="12"/>
        <v>0</v>
      </c>
      <c r="H436" s="241">
        <v>11.68</v>
      </c>
      <c r="I436">
        <f>MAX(H436:H$7096)</f>
        <v>16.82</v>
      </c>
      <c r="J436" s="219">
        <f t="shared" si="13"/>
        <v>-0.30558858501783592</v>
      </c>
    </row>
    <row r="437" spans="2:10">
      <c r="B437" s="217">
        <v>45211</v>
      </c>
      <c r="C437" s="218">
        <v>17.690000000000001</v>
      </c>
      <c r="D437">
        <f>MAX(C437:C$7096)</f>
        <v>17.690000000000001</v>
      </c>
      <c r="E437" s="219">
        <f t="shared" si="12"/>
        <v>0</v>
      </c>
      <c r="H437" s="241">
        <v>11.68</v>
      </c>
      <c r="I437">
        <f>MAX(H437:H$7096)</f>
        <v>16.82</v>
      </c>
      <c r="J437" s="219">
        <f t="shared" si="13"/>
        <v>-0.30558858501783592</v>
      </c>
    </row>
    <row r="438" spans="2:10">
      <c r="B438" s="217">
        <v>45210</v>
      </c>
      <c r="C438" s="218">
        <v>17.690000000000001</v>
      </c>
      <c r="D438">
        <f>MAX(C438:C$7096)</f>
        <v>17.690000000000001</v>
      </c>
      <c r="E438" s="219">
        <f t="shared" si="12"/>
        <v>0</v>
      </c>
      <c r="H438" s="241">
        <v>11.68</v>
      </c>
      <c r="I438">
        <f>MAX(H438:H$7096)</f>
        <v>16.82</v>
      </c>
      <c r="J438" s="219">
        <f t="shared" si="13"/>
        <v>-0.30558858501783592</v>
      </c>
    </row>
    <row r="439" spans="2:10">
      <c r="B439" s="217">
        <v>45209</v>
      </c>
      <c r="C439" s="218">
        <v>17.68</v>
      </c>
      <c r="D439">
        <f>MAX(C439:C$7096)</f>
        <v>17.68</v>
      </c>
      <c r="E439" s="219">
        <f t="shared" si="12"/>
        <v>0</v>
      </c>
      <c r="H439" s="241">
        <v>11.68</v>
      </c>
      <c r="I439">
        <f>MAX(H439:H$7096)</f>
        <v>16.82</v>
      </c>
      <c r="J439" s="219">
        <f t="shared" si="13"/>
        <v>-0.30558858501783592</v>
      </c>
    </row>
    <row r="440" spans="2:10">
      <c r="B440" s="217">
        <v>45208</v>
      </c>
      <c r="C440" s="218">
        <v>17.68</v>
      </c>
      <c r="D440">
        <f>MAX(C440:C$7096)</f>
        <v>17.68</v>
      </c>
      <c r="E440" s="219">
        <f t="shared" si="12"/>
        <v>0</v>
      </c>
      <c r="H440" s="241">
        <v>11.68</v>
      </c>
      <c r="I440">
        <f>MAX(H440:H$7096)</f>
        <v>16.82</v>
      </c>
      <c r="J440" s="219">
        <f t="shared" si="13"/>
        <v>-0.30558858501783592</v>
      </c>
    </row>
    <row r="441" spans="2:10">
      <c r="B441" s="217">
        <v>45205</v>
      </c>
      <c r="C441" s="218">
        <v>17.670000000000002</v>
      </c>
      <c r="D441">
        <f>MAX(C441:C$7096)</f>
        <v>17.670000000000002</v>
      </c>
      <c r="E441" s="219">
        <f t="shared" si="12"/>
        <v>0</v>
      </c>
      <c r="H441" s="241">
        <v>11.68</v>
      </c>
      <c r="I441">
        <f>MAX(H441:H$7096)</f>
        <v>16.82</v>
      </c>
      <c r="J441" s="219">
        <f t="shared" si="13"/>
        <v>-0.30558858501783592</v>
      </c>
    </row>
    <row r="442" spans="2:10">
      <c r="B442" s="217">
        <v>45204</v>
      </c>
      <c r="C442" s="218">
        <v>17.62</v>
      </c>
      <c r="D442">
        <f>MAX(C442:C$7096)</f>
        <v>17.62</v>
      </c>
      <c r="E442" s="219">
        <f t="shared" si="12"/>
        <v>0</v>
      </c>
      <c r="H442" s="241">
        <v>11.68</v>
      </c>
      <c r="I442">
        <f>MAX(H442:H$7096)</f>
        <v>16.82</v>
      </c>
      <c r="J442" s="219">
        <f t="shared" si="13"/>
        <v>-0.30558858501783592</v>
      </c>
    </row>
    <row r="443" spans="2:10">
      <c r="B443" s="217">
        <v>45203</v>
      </c>
      <c r="C443" s="218">
        <v>17.600000000000001</v>
      </c>
      <c r="D443">
        <f>MAX(C443:C$7096)</f>
        <v>17.600000000000001</v>
      </c>
      <c r="E443" s="219">
        <f t="shared" si="12"/>
        <v>0</v>
      </c>
      <c r="H443" s="241">
        <v>11.68</v>
      </c>
      <c r="I443">
        <f>MAX(H443:H$7096)</f>
        <v>16.82</v>
      </c>
      <c r="J443" s="219">
        <f t="shared" si="13"/>
        <v>-0.30558858501783592</v>
      </c>
    </row>
    <row r="444" spans="2:10">
      <c r="B444" s="217">
        <v>45202</v>
      </c>
      <c r="C444" s="218">
        <v>17.559999999999999</v>
      </c>
      <c r="D444">
        <f>MAX(C444:C$7096)</f>
        <v>17.559999999999999</v>
      </c>
      <c r="E444" s="219">
        <f t="shared" si="12"/>
        <v>0</v>
      </c>
      <c r="H444" s="241">
        <v>11.68</v>
      </c>
      <c r="I444">
        <f>MAX(H444:H$7096)</f>
        <v>16.82</v>
      </c>
      <c r="J444" s="219">
        <f t="shared" si="13"/>
        <v>-0.30558858501783592</v>
      </c>
    </row>
    <row r="445" spans="2:10">
      <c r="B445" s="217">
        <v>45201</v>
      </c>
      <c r="C445" s="218">
        <v>17.559999999999999</v>
      </c>
      <c r="D445">
        <f>MAX(C445:C$7096)</f>
        <v>17.559999999999999</v>
      </c>
      <c r="E445" s="219">
        <f t="shared" si="12"/>
        <v>0</v>
      </c>
      <c r="H445" s="241">
        <v>11.68</v>
      </c>
      <c r="I445">
        <f>MAX(H445:H$7096)</f>
        <v>16.82</v>
      </c>
      <c r="J445" s="219">
        <f t="shared" si="13"/>
        <v>-0.30558858501783592</v>
      </c>
    </row>
    <row r="446" spans="2:10">
      <c r="B446" s="217">
        <v>45198</v>
      </c>
      <c r="C446" s="218">
        <v>17.54</v>
      </c>
      <c r="D446">
        <f>MAX(C446:C$7096)</f>
        <v>17.54</v>
      </c>
      <c r="E446" s="219">
        <f t="shared" si="12"/>
        <v>0</v>
      </c>
      <c r="H446" s="241">
        <v>11.68</v>
      </c>
      <c r="I446">
        <f>MAX(H446:H$7096)</f>
        <v>16.82</v>
      </c>
      <c r="J446" s="219">
        <f t="shared" si="13"/>
        <v>-0.30558858501783592</v>
      </c>
    </row>
    <row r="447" spans="2:10">
      <c r="B447" s="217">
        <v>45197</v>
      </c>
      <c r="C447" s="218">
        <v>17.53</v>
      </c>
      <c r="D447">
        <f>MAX(C447:C$7096)</f>
        <v>17.53</v>
      </c>
      <c r="E447" s="219">
        <f t="shared" si="12"/>
        <v>0</v>
      </c>
      <c r="H447" s="241">
        <v>11.68</v>
      </c>
      <c r="I447">
        <f>MAX(H447:H$7096)</f>
        <v>16.82</v>
      </c>
      <c r="J447" s="219">
        <f t="shared" si="13"/>
        <v>-0.30558858501783592</v>
      </c>
    </row>
    <row r="448" spans="2:10">
      <c r="B448" s="217">
        <v>45196</v>
      </c>
      <c r="C448" s="218">
        <v>17.53</v>
      </c>
      <c r="D448">
        <f>MAX(C448:C$7096)</f>
        <v>17.53</v>
      </c>
      <c r="E448" s="219">
        <f t="shared" si="12"/>
        <v>0</v>
      </c>
      <c r="H448" s="241">
        <v>11.68</v>
      </c>
      <c r="I448">
        <f>MAX(H448:H$7096)</f>
        <v>16.82</v>
      </c>
      <c r="J448" s="219">
        <f t="shared" si="13"/>
        <v>-0.30558858501783592</v>
      </c>
    </row>
    <row r="449" spans="2:10">
      <c r="B449" s="217">
        <v>45195</v>
      </c>
      <c r="C449" s="218">
        <v>17.52</v>
      </c>
      <c r="D449">
        <f>MAX(C449:C$7096)</f>
        <v>17.52</v>
      </c>
      <c r="E449" s="219">
        <f t="shared" si="12"/>
        <v>0</v>
      </c>
      <c r="H449" s="241">
        <v>11.68</v>
      </c>
      <c r="I449">
        <f>MAX(H449:H$7096)</f>
        <v>16.82</v>
      </c>
      <c r="J449" s="219">
        <f t="shared" si="13"/>
        <v>-0.30558858501783592</v>
      </c>
    </row>
    <row r="450" spans="2:10">
      <c r="B450" s="217">
        <v>45194</v>
      </c>
      <c r="C450" s="218">
        <v>17.52</v>
      </c>
      <c r="D450">
        <f>MAX(C450:C$7096)</f>
        <v>17.52</v>
      </c>
      <c r="E450" s="219">
        <f t="shared" ref="E450:E513" si="14">(C450-D450)/D450</f>
        <v>0</v>
      </c>
      <c r="H450" s="241">
        <v>11.68</v>
      </c>
      <c r="I450">
        <f>MAX(H450:H$7096)</f>
        <v>16.82</v>
      </c>
      <c r="J450" s="219">
        <f t="shared" ref="J450:J513" si="15">(H450-I450)/I450</f>
        <v>-0.30558858501783592</v>
      </c>
    </row>
    <row r="451" spans="2:10">
      <c r="B451" s="217">
        <v>45191</v>
      </c>
      <c r="C451" s="218">
        <v>17.510000000000002</v>
      </c>
      <c r="D451">
        <f>MAX(C451:C$7096)</f>
        <v>17.510000000000002</v>
      </c>
      <c r="E451" s="219">
        <f t="shared" si="14"/>
        <v>0</v>
      </c>
      <c r="H451" s="241">
        <v>11.68</v>
      </c>
      <c r="I451">
        <f>MAX(H451:H$7096)</f>
        <v>16.82</v>
      </c>
      <c r="J451" s="219">
        <f t="shared" si="15"/>
        <v>-0.30558858501783592</v>
      </c>
    </row>
    <row r="452" spans="2:10">
      <c r="B452" s="217">
        <v>45190</v>
      </c>
      <c r="C452" s="218">
        <v>17.5</v>
      </c>
      <c r="D452">
        <f>MAX(C452:C$7096)</f>
        <v>17.5</v>
      </c>
      <c r="E452" s="219">
        <f t="shared" si="14"/>
        <v>0</v>
      </c>
      <c r="H452" s="241">
        <v>11.68</v>
      </c>
      <c r="I452">
        <f>MAX(H452:H$7096)</f>
        <v>16.82</v>
      </c>
      <c r="J452" s="219">
        <f t="shared" si="15"/>
        <v>-0.30558858501783592</v>
      </c>
    </row>
    <row r="453" spans="2:10">
      <c r="B453" s="217">
        <v>45189</v>
      </c>
      <c r="C453" s="218">
        <v>17.5</v>
      </c>
      <c r="D453">
        <f>MAX(C453:C$7096)</f>
        <v>17.5</v>
      </c>
      <c r="E453" s="219">
        <f t="shared" si="14"/>
        <v>0</v>
      </c>
      <c r="H453" s="241">
        <v>11.68</v>
      </c>
      <c r="I453">
        <f>MAX(H453:H$7096)</f>
        <v>16.82</v>
      </c>
      <c r="J453" s="219">
        <f t="shared" si="15"/>
        <v>-0.30558858501783592</v>
      </c>
    </row>
    <row r="454" spans="2:10">
      <c r="B454" s="217">
        <v>45188</v>
      </c>
      <c r="C454" s="218">
        <v>17.5</v>
      </c>
      <c r="D454">
        <f>MAX(C454:C$7096)</f>
        <v>17.5</v>
      </c>
      <c r="E454" s="219">
        <f t="shared" si="14"/>
        <v>0</v>
      </c>
      <c r="H454" s="241">
        <v>11.68</v>
      </c>
      <c r="I454">
        <f>MAX(H454:H$7096)</f>
        <v>16.82</v>
      </c>
      <c r="J454" s="219">
        <f t="shared" si="15"/>
        <v>-0.30558858501783592</v>
      </c>
    </row>
    <row r="455" spans="2:10">
      <c r="B455" s="217">
        <v>45187</v>
      </c>
      <c r="C455" s="218">
        <v>17.489999999999998</v>
      </c>
      <c r="D455">
        <f>MAX(C455:C$7096)</f>
        <v>17.489999999999998</v>
      </c>
      <c r="E455" s="219">
        <f t="shared" si="14"/>
        <v>0</v>
      </c>
      <c r="H455" s="241">
        <v>11.68</v>
      </c>
      <c r="I455">
        <f>MAX(H455:H$7096)</f>
        <v>16.82</v>
      </c>
      <c r="J455" s="219">
        <f t="shared" si="15"/>
        <v>-0.30558858501783592</v>
      </c>
    </row>
    <row r="456" spans="2:10">
      <c r="B456" s="217">
        <v>45184</v>
      </c>
      <c r="C456" s="218">
        <v>17.46</v>
      </c>
      <c r="D456">
        <f>MAX(C456:C$7096)</f>
        <v>17.46</v>
      </c>
      <c r="E456" s="219">
        <f t="shared" si="14"/>
        <v>0</v>
      </c>
      <c r="H456" s="241">
        <v>11.68</v>
      </c>
      <c r="I456">
        <f>MAX(H456:H$7096)</f>
        <v>16.82</v>
      </c>
      <c r="J456" s="219">
        <f t="shared" si="15"/>
        <v>-0.30558858501783592</v>
      </c>
    </row>
    <row r="457" spans="2:10">
      <c r="B457" s="217">
        <v>45183</v>
      </c>
      <c r="C457" s="218">
        <v>17.46</v>
      </c>
      <c r="D457">
        <f>MAX(C457:C$7096)</f>
        <v>17.46</v>
      </c>
      <c r="E457" s="219">
        <f t="shared" si="14"/>
        <v>0</v>
      </c>
      <c r="H457" s="241">
        <v>11.68</v>
      </c>
      <c r="I457">
        <f>MAX(H457:H$7096)</f>
        <v>16.82</v>
      </c>
      <c r="J457" s="219">
        <f t="shared" si="15"/>
        <v>-0.30558858501783592</v>
      </c>
    </row>
    <row r="458" spans="2:10">
      <c r="B458" s="217">
        <v>45182</v>
      </c>
      <c r="C458" s="218">
        <v>17.46</v>
      </c>
      <c r="D458">
        <f>MAX(C458:C$7096)</f>
        <v>17.46</v>
      </c>
      <c r="E458" s="219">
        <f t="shared" si="14"/>
        <v>0</v>
      </c>
      <c r="H458" s="241">
        <v>11.68</v>
      </c>
      <c r="I458">
        <f>MAX(H458:H$7096)</f>
        <v>16.82</v>
      </c>
      <c r="J458" s="219">
        <f t="shared" si="15"/>
        <v>-0.30558858501783592</v>
      </c>
    </row>
    <row r="459" spans="2:10">
      <c r="B459" s="217">
        <v>45181</v>
      </c>
      <c r="C459" s="218">
        <v>17.45</v>
      </c>
      <c r="D459">
        <f>MAX(C459:C$7096)</f>
        <v>17.45</v>
      </c>
      <c r="E459" s="219">
        <f t="shared" si="14"/>
        <v>0</v>
      </c>
      <c r="H459" s="241">
        <v>11.68</v>
      </c>
      <c r="I459">
        <f>MAX(H459:H$7096)</f>
        <v>16.82</v>
      </c>
      <c r="J459" s="219">
        <f t="shared" si="15"/>
        <v>-0.30558858501783592</v>
      </c>
    </row>
    <row r="460" spans="2:10">
      <c r="B460" s="217">
        <v>45180</v>
      </c>
      <c r="C460" s="218">
        <v>17.45</v>
      </c>
      <c r="D460">
        <f>MAX(C460:C$7096)</f>
        <v>17.45</v>
      </c>
      <c r="E460" s="219">
        <f t="shared" si="14"/>
        <v>0</v>
      </c>
      <c r="H460" s="241">
        <v>11.68</v>
      </c>
      <c r="I460">
        <f>MAX(H460:H$7096)</f>
        <v>16.82</v>
      </c>
      <c r="J460" s="219">
        <f t="shared" si="15"/>
        <v>-0.30558858501783592</v>
      </c>
    </row>
    <row r="461" spans="2:10">
      <c r="B461" s="217">
        <v>45177</v>
      </c>
      <c r="C461" s="218">
        <v>17.440000000000001</v>
      </c>
      <c r="D461">
        <f>MAX(C461:C$7096)</f>
        <v>17.440000000000001</v>
      </c>
      <c r="E461" s="219">
        <f t="shared" si="14"/>
        <v>0</v>
      </c>
      <c r="H461" s="241">
        <v>11.68</v>
      </c>
      <c r="I461">
        <f>MAX(H461:H$7096)</f>
        <v>16.82</v>
      </c>
      <c r="J461" s="219">
        <f t="shared" si="15"/>
        <v>-0.30558858501783592</v>
      </c>
    </row>
    <row r="462" spans="2:10">
      <c r="B462" s="217">
        <v>45176</v>
      </c>
      <c r="C462" s="218">
        <v>17.399999999999999</v>
      </c>
      <c r="D462">
        <f>MAX(C462:C$7096)</f>
        <v>17.399999999999999</v>
      </c>
      <c r="E462" s="219">
        <f t="shared" si="14"/>
        <v>0</v>
      </c>
      <c r="H462" s="241">
        <v>11.68</v>
      </c>
      <c r="I462">
        <f>MAX(H462:H$7096)</f>
        <v>16.82</v>
      </c>
      <c r="J462" s="219">
        <f t="shared" si="15"/>
        <v>-0.30558858501783592</v>
      </c>
    </row>
    <row r="463" spans="2:10">
      <c r="B463" s="217">
        <v>45175</v>
      </c>
      <c r="C463" s="218">
        <v>17.399999999999999</v>
      </c>
      <c r="D463">
        <f>MAX(C463:C$7096)</f>
        <v>17.399999999999999</v>
      </c>
      <c r="E463" s="219">
        <f t="shared" si="14"/>
        <v>0</v>
      </c>
      <c r="H463" s="241">
        <v>11.68</v>
      </c>
      <c r="I463">
        <f>MAX(H463:H$7096)</f>
        <v>16.82</v>
      </c>
      <c r="J463" s="219">
        <f t="shared" si="15"/>
        <v>-0.30558858501783592</v>
      </c>
    </row>
    <row r="464" spans="2:10">
      <c r="B464" s="217">
        <v>45174</v>
      </c>
      <c r="C464" s="218">
        <v>17.399999999999999</v>
      </c>
      <c r="D464">
        <f>MAX(C464:C$7096)</f>
        <v>17.399999999999999</v>
      </c>
      <c r="E464" s="219">
        <f t="shared" si="14"/>
        <v>0</v>
      </c>
      <c r="H464" s="241">
        <v>11.68</v>
      </c>
      <c r="I464">
        <f>MAX(H464:H$7096)</f>
        <v>16.82</v>
      </c>
      <c r="J464" s="219">
        <f t="shared" si="15"/>
        <v>-0.30558858501783592</v>
      </c>
    </row>
    <row r="465" spans="2:10">
      <c r="B465" s="217">
        <v>45173</v>
      </c>
      <c r="C465" s="218">
        <v>17.39</v>
      </c>
      <c r="D465">
        <f>MAX(C465:C$7096)</f>
        <v>17.39</v>
      </c>
      <c r="E465" s="219">
        <f t="shared" si="14"/>
        <v>0</v>
      </c>
      <c r="H465" s="241">
        <v>11.68</v>
      </c>
      <c r="I465">
        <f>MAX(H465:H$7096)</f>
        <v>16.82</v>
      </c>
      <c r="J465" s="219">
        <f t="shared" si="15"/>
        <v>-0.30558858501783592</v>
      </c>
    </row>
    <row r="466" spans="2:10">
      <c r="B466" s="217">
        <v>45170</v>
      </c>
      <c r="C466" s="218">
        <v>17.38</v>
      </c>
      <c r="D466">
        <f>MAX(C466:C$7096)</f>
        <v>17.38</v>
      </c>
      <c r="E466" s="219">
        <f t="shared" si="14"/>
        <v>0</v>
      </c>
      <c r="H466" s="241">
        <v>11.68</v>
      </c>
      <c r="I466">
        <f>MAX(H466:H$7096)</f>
        <v>16.82</v>
      </c>
      <c r="J466" s="219">
        <f t="shared" si="15"/>
        <v>-0.30558858501783592</v>
      </c>
    </row>
    <row r="467" spans="2:10">
      <c r="B467" s="217">
        <v>45169</v>
      </c>
      <c r="C467" s="218">
        <v>17.38</v>
      </c>
      <c r="D467">
        <f>MAX(C467:C$7096)</f>
        <v>17.38</v>
      </c>
      <c r="E467" s="219">
        <f t="shared" si="14"/>
        <v>0</v>
      </c>
      <c r="H467" s="241">
        <v>11.68</v>
      </c>
      <c r="I467">
        <f>MAX(H467:H$7096)</f>
        <v>16.82</v>
      </c>
      <c r="J467" s="219">
        <f t="shared" si="15"/>
        <v>-0.30558858501783592</v>
      </c>
    </row>
    <row r="468" spans="2:10">
      <c r="B468" s="217">
        <v>45168</v>
      </c>
      <c r="C468" s="218">
        <v>17.37</v>
      </c>
      <c r="D468">
        <f>MAX(C468:C$7096)</f>
        <v>17.37</v>
      </c>
      <c r="E468" s="219">
        <f t="shared" si="14"/>
        <v>0</v>
      </c>
      <c r="H468" s="241">
        <v>10.93</v>
      </c>
      <c r="I468">
        <f>MAX(H468:H$7096)</f>
        <v>16.82</v>
      </c>
      <c r="J468" s="219">
        <f t="shared" si="15"/>
        <v>-0.35017835909631395</v>
      </c>
    </row>
    <row r="469" spans="2:10">
      <c r="B469" s="217">
        <v>45167</v>
      </c>
      <c r="C469" s="218">
        <v>17.37</v>
      </c>
      <c r="D469">
        <f>MAX(C469:C$7096)</f>
        <v>17.37</v>
      </c>
      <c r="E469" s="219">
        <f t="shared" si="14"/>
        <v>0</v>
      </c>
      <c r="H469" s="241">
        <v>10.93</v>
      </c>
      <c r="I469">
        <f>MAX(H469:H$7096)</f>
        <v>16.82</v>
      </c>
      <c r="J469" s="219">
        <f t="shared" si="15"/>
        <v>-0.35017835909631395</v>
      </c>
    </row>
    <row r="470" spans="2:10">
      <c r="B470" s="217">
        <v>45166</v>
      </c>
      <c r="C470" s="218">
        <v>17.37</v>
      </c>
      <c r="D470">
        <f>MAX(C470:C$7096)</f>
        <v>17.37</v>
      </c>
      <c r="E470" s="219">
        <f t="shared" si="14"/>
        <v>0</v>
      </c>
      <c r="H470" s="241">
        <v>10.93</v>
      </c>
      <c r="I470">
        <f>MAX(H470:H$7096)</f>
        <v>16.82</v>
      </c>
      <c r="J470" s="219">
        <f t="shared" si="15"/>
        <v>-0.35017835909631395</v>
      </c>
    </row>
    <row r="471" spans="2:10">
      <c r="B471" s="217">
        <v>45163</v>
      </c>
      <c r="C471" s="218">
        <v>17.36</v>
      </c>
      <c r="D471">
        <f>MAX(C471:C$7096)</f>
        <v>17.36</v>
      </c>
      <c r="E471" s="219">
        <f t="shared" si="14"/>
        <v>0</v>
      </c>
      <c r="H471" s="241">
        <v>10.93</v>
      </c>
      <c r="I471">
        <f>MAX(H471:H$7096)</f>
        <v>16.82</v>
      </c>
      <c r="J471" s="219">
        <f t="shared" si="15"/>
        <v>-0.35017835909631395</v>
      </c>
    </row>
    <row r="472" spans="2:10">
      <c r="B472" s="217">
        <v>45162</v>
      </c>
      <c r="C472" s="218">
        <v>17.350000000000001</v>
      </c>
      <c r="D472">
        <f>MAX(C472:C$7096)</f>
        <v>17.350000000000001</v>
      </c>
      <c r="E472" s="219">
        <f t="shared" si="14"/>
        <v>0</v>
      </c>
      <c r="H472" s="241">
        <v>10.93</v>
      </c>
      <c r="I472">
        <f>MAX(H472:H$7096)</f>
        <v>16.82</v>
      </c>
      <c r="J472" s="219">
        <f t="shared" si="15"/>
        <v>-0.35017835909631395</v>
      </c>
    </row>
    <row r="473" spans="2:10">
      <c r="B473" s="217">
        <v>45161</v>
      </c>
      <c r="C473" s="218">
        <v>17.350000000000001</v>
      </c>
      <c r="D473">
        <f>MAX(C473:C$7096)</f>
        <v>17.350000000000001</v>
      </c>
      <c r="E473" s="219">
        <f t="shared" si="14"/>
        <v>0</v>
      </c>
      <c r="H473" s="241">
        <v>10.93</v>
      </c>
      <c r="I473">
        <f>MAX(H473:H$7096)</f>
        <v>16.82</v>
      </c>
      <c r="J473" s="219">
        <f t="shared" si="15"/>
        <v>-0.35017835909631395</v>
      </c>
    </row>
    <row r="474" spans="2:10">
      <c r="B474" s="217">
        <v>45160</v>
      </c>
      <c r="C474" s="218">
        <v>17.34</v>
      </c>
      <c r="D474">
        <f>MAX(C474:C$7096)</f>
        <v>17.34</v>
      </c>
      <c r="E474" s="219">
        <f t="shared" si="14"/>
        <v>0</v>
      </c>
      <c r="H474" s="241">
        <v>10.93</v>
      </c>
      <c r="I474">
        <f>MAX(H474:H$7096)</f>
        <v>16.82</v>
      </c>
      <c r="J474" s="219">
        <f t="shared" si="15"/>
        <v>-0.35017835909631395</v>
      </c>
    </row>
    <row r="475" spans="2:10">
      <c r="B475" s="217">
        <v>45159</v>
      </c>
      <c r="C475" s="218">
        <v>17.34</v>
      </c>
      <c r="D475">
        <f>MAX(C475:C$7096)</f>
        <v>17.34</v>
      </c>
      <c r="E475" s="219">
        <f t="shared" si="14"/>
        <v>0</v>
      </c>
      <c r="H475" s="241">
        <v>10.93</v>
      </c>
      <c r="I475">
        <f>MAX(H475:H$7096)</f>
        <v>16.82</v>
      </c>
      <c r="J475" s="219">
        <f t="shared" si="15"/>
        <v>-0.35017835909631395</v>
      </c>
    </row>
    <row r="476" spans="2:10">
      <c r="B476" s="217">
        <v>45156</v>
      </c>
      <c r="C476" s="218">
        <v>17.329999999999998</v>
      </c>
      <c r="D476">
        <f>MAX(C476:C$7096)</f>
        <v>17.329999999999998</v>
      </c>
      <c r="E476" s="219">
        <f t="shared" si="14"/>
        <v>0</v>
      </c>
      <c r="H476" s="241">
        <v>10.93</v>
      </c>
      <c r="I476">
        <f>MAX(H476:H$7096)</f>
        <v>16.82</v>
      </c>
      <c r="J476" s="219">
        <f t="shared" si="15"/>
        <v>-0.35017835909631395</v>
      </c>
    </row>
    <row r="477" spans="2:10">
      <c r="B477" s="217">
        <v>45155</v>
      </c>
      <c r="C477" s="218">
        <v>17.329999999999998</v>
      </c>
      <c r="D477">
        <f>MAX(C477:C$7096)</f>
        <v>17.329999999999998</v>
      </c>
      <c r="E477" s="219">
        <f t="shared" si="14"/>
        <v>0</v>
      </c>
      <c r="H477" s="241">
        <v>10.93</v>
      </c>
      <c r="I477">
        <f>MAX(H477:H$7096)</f>
        <v>16.82</v>
      </c>
      <c r="J477" s="219">
        <f t="shared" si="15"/>
        <v>-0.35017835909631395</v>
      </c>
    </row>
    <row r="478" spans="2:10">
      <c r="B478" s="217">
        <v>45154</v>
      </c>
      <c r="C478" s="218">
        <v>17.32</v>
      </c>
      <c r="D478">
        <f>MAX(C478:C$7096)</f>
        <v>17.32</v>
      </c>
      <c r="E478" s="219">
        <f t="shared" si="14"/>
        <v>0</v>
      </c>
      <c r="H478" s="241">
        <v>10.93</v>
      </c>
      <c r="I478">
        <f>MAX(H478:H$7096)</f>
        <v>16.82</v>
      </c>
      <c r="J478" s="219">
        <f t="shared" si="15"/>
        <v>-0.35017835909631395</v>
      </c>
    </row>
    <row r="479" spans="2:10">
      <c r="B479" s="217">
        <v>45153</v>
      </c>
      <c r="C479" s="218">
        <v>17.32</v>
      </c>
      <c r="D479">
        <f>MAX(C479:C$7096)</f>
        <v>17.32</v>
      </c>
      <c r="E479" s="219">
        <f t="shared" si="14"/>
        <v>0</v>
      </c>
      <c r="H479" s="241">
        <v>10.93</v>
      </c>
      <c r="I479">
        <f>MAX(H479:H$7096)</f>
        <v>16.82</v>
      </c>
      <c r="J479" s="219">
        <f t="shared" si="15"/>
        <v>-0.35017835909631395</v>
      </c>
    </row>
    <row r="480" spans="2:10">
      <c r="B480" s="217">
        <v>45152</v>
      </c>
      <c r="C480" s="218">
        <v>17.309999999999999</v>
      </c>
      <c r="D480">
        <f>MAX(C480:C$7096)</f>
        <v>17.309999999999999</v>
      </c>
      <c r="E480" s="219">
        <f t="shared" si="14"/>
        <v>0</v>
      </c>
      <c r="H480" s="241">
        <v>10.93</v>
      </c>
      <c r="I480">
        <f>MAX(H480:H$7096)</f>
        <v>16.82</v>
      </c>
      <c r="J480" s="219">
        <f t="shared" si="15"/>
        <v>-0.35017835909631395</v>
      </c>
    </row>
    <row r="481" spans="2:10">
      <c r="B481" s="217">
        <v>45149</v>
      </c>
      <c r="C481" s="218">
        <v>17.3</v>
      </c>
      <c r="D481">
        <f>MAX(C481:C$7096)</f>
        <v>17.3</v>
      </c>
      <c r="E481" s="219">
        <f t="shared" si="14"/>
        <v>0</v>
      </c>
      <c r="H481" s="241">
        <v>10.93</v>
      </c>
      <c r="I481">
        <f>MAX(H481:H$7096)</f>
        <v>16.82</v>
      </c>
      <c r="J481" s="219">
        <f t="shared" si="15"/>
        <v>-0.35017835909631395</v>
      </c>
    </row>
    <row r="482" spans="2:10">
      <c r="B482" s="217">
        <v>45148</v>
      </c>
      <c r="C482" s="218">
        <v>17.3</v>
      </c>
      <c r="D482">
        <f>MAX(C482:C$7096)</f>
        <v>17.3</v>
      </c>
      <c r="E482" s="219">
        <f t="shared" si="14"/>
        <v>0</v>
      </c>
      <c r="H482" s="241">
        <v>10.93</v>
      </c>
      <c r="I482">
        <f>MAX(H482:H$7096)</f>
        <v>16.82</v>
      </c>
      <c r="J482" s="219">
        <f t="shared" si="15"/>
        <v>-0.35017835909631395</v>
      </c>
    </row>
    <row r="483" spans="2:10">
      <c r="B483" s="217">
        <v>45147</v>
      </c>
      <c r="C483" s="218">
        <v>17.3</v>
      </c>
      <c r="D483">
        <f>MAX(C483:C$7096)</f>
        <v>17.3</v>
      </c>
      <c r="E483" s="219">
        <f t="shared" si="14"/>
        <v>0</v>
      </c>
      <c r="H483" s="241">
        <v>10.93</v>
      </c>
      <c r="I483">
        <f>MAX(H483:H$7096)</f>
        <v>16.82</v>
      </c>
      <c r="J483" s="219">
        <f t="shared" si="15"/>
        <v>-0.35017835909631395</v>
      </c>
    </row>
    <row r="484" spans="2:10">
      <c r="B484" s="217">
        <v>45146</v>
      </c>
      <c r="C484" s="218">
        <v>17.29</v>
      </c>
      <c r="D484">
        <f>MAX(C484:C$7096)</f>
        <v>17.29</v>
      </c>
      <c r="E484" s="219">
        <f t="shared" si="14"/>
        <v>0</v>
      </c>
      <c r="H484" s="241">
        <v>10.93</v>
      </c>
      <c r="I484">
        <f>MAX(H484:H$7096)</f>
        <v>16.82</v>
      </c>
      <c r="J484" s="219">
        <f t="shared" si="15"/>
        <v>-0.35017835909631395</v>
      </c>
    </row>
    <row r="485" spans="2:10">
      <c r="B485" s="217">
        <v>45145</v>
      </c>
      <c r="C485" s="218">
        <v>17.29</v>
      </c>
      <c r="D485">
        <f>MAX(C485:C$7096)</f>
        <v>17.29</v>
      </c>
      <c r="E485" s="219">
        <f t="shared" si="14"/>
        <v>0</v>
      </c>
      <c r="H485" s="241">
        <v>10.93</v>
      </c>
      <c r="I485">
        <f>MAX(H485:H$7096)</f>
        <v>16.82</v>
      </c>
      <c r="J485" s="219">
        <f t="shared" si="15"/>
        <v>-0.35017835909631395</v>
      </c>
    </row>
    <row r="486" spans="2:10">
      <c r="B486" s="217">
        <v>45142</v>
      </c>
      <c r="C486" s="218">
        <v>17.27</v>
      </c>
      <c r="D486">
        <f>MAX(C486:C$7096)</f>
        <v>17.27</v>
      </c>
      <c r="E486" s="219">
        <f t="shared" si="14"/>
        <v>0</v>
      </c>
      <c r="H486" s="241">
        <v>10.93</v>
      </c>
      <c r="I486">
        <f>MAX(H486:H$7096)</f>
        <v>16.82</v>
      </c>
      <c r="J486" s="219">
        <f t="shared" si="15"/>
        <v>-0.35017835909631395</v>
      </c>
    </row>
    <row r="487" spans="2:10">
      <c r="B487" s="217">
        <v>45141</v>
      </c>
      <c r="C487" s="218">
        <v>17.260000000000002</v>
      </c>
      <c r="D487">
        <f>MAX(C487:C$7096)</f>
        <v>17.260000000000002</v>
      </c>
      <c r="E487" s="219">
        <f t="shared" si="14"/>
        <v>0</v>
      </c>
      <c r="H487" s="241">
        <v>10.93</v>
      </c>
      <c r="I487">
        <f>MAX(H487:H$7096)</f>
        <v>16.82</v>
      </c>
      <c r="J487" s="219">
        <f t="shared" si="15"/>
        <v>-0.35017835909631395</v>
      </c>
    </row>
    <row r="488" spans="2:10">
      <c r="B488" s="217">
        <v>45140</v>
      </c>
      <c r="C488" s="218">
        <v>17.260000000000002</v>
      </c>
      <c r="D488">
        <f>MAX(C488:C$7096)</f>
        <v>17.260000000000002</v>
      </c>
      <c r="E488" s="219">
        <f t="shared" si="14"/>
        <v>0</v>
      </c>
      <c r="H488" s="241">
        <v>10.93</v>
      </c>
      <c r="I488">
        <f>MAX(H488:H$7096)</f>
        <v>16.82</v>
      </c>
      <c r="J488" s="219">
        <f t="shared" si="15"/>
        <v>-0.35017835909631395</v>
      </c>
    </row>
    <row r="489" spans="2:10">
      <c r="B489" s="217">
        <v>45139</v>
      </c>
      <c r="C489" s="218">
        <v>17.260000000000002</v>
      </c>
      <c r="D489">
        <f>MAX(C489:C$7096)</f>
        <v>17.260000000000002</v>
      </c>
      <c r="E489" s="219">
        <f t="shared" si="14"/>
        <v>0</v>
      </c>
      <c r="H489" s="241">
        <v>10.93</v>
      </c>
      <c r="I489">
        <f>MAX(H489:H$7096)</f>
        <v>16.82</v>
      </c>
      <c r="J489" s="219">
        <f t="shared" si="15"/>
        <v>-0.35017835909631395</v>
      </c>
    </row>
    <row r="490" spans="2:10">
      <c r="B490" s="217">
        <v>45138</v>
      </c>
      <c r="C490" s="218">
        <v>17.25</v>
      </c>
      <c r="D490">
        <f>MAX(C490:C$7096)</f>
        <v>17.25</v>
      </c>
      <c r="E490" s="219">
        <f t="shared" si="14"/>
        <v>0</v>
      </c>
      <c r="H490" s="241">
        <v>10.93</v>
      </c>
      <c r="I490">
        <f>MAX(H490:H$7096)</f>
        <v>16.82</v>
      </c>
      <c r="J490" s="219">
        <f t="shared" si="15"/>
        <v>-0.35017835909631395</v>
      </c>
    </row>
    <row r="491" spans="2:10">
      <c r="B491" s="217">
        <v>45135</v>
      </c>
      <c r="C491" s="218">
        <v>17.239999999999998</v>
      </c>
      <c r="D491">
        <f>MAX(C491:C$7096)</f>
        <v>17.239999999999998</v>
      </c>
      <c r="E491" s="219">
        <f t="shared" si="14"/>
        <v>0</v>
      </c>
      <c r="H491" s="241">
        <v>10.93</v>
      </c>
      <c r="I491">
        <f>MAX(H491:H$7096)</f>
        <v>16.82</v>
      </c>
      <c r="J491" s="219">
        <f t="shared" si="15"/>
        <v>-0.35017835909631395</v>
      </c>
    </row>
    <row r="492" spans="2:10">
      <c r="B492" s="217">
        <v>45134</v>
      </c>
      <c r="C492" s="218">
        <v>17.239999999999998</v>
      </c>
      <c r="D492">
        <f>MAX(C492:C$7096)</f>
        <v>17.239999999999998</v>
      </c>
      <c r="E492" s="219">
        <f t="shared" si="14"/>
        <v>0</v>
      </c>
      <c r="H492" s="241">
        <v>10.93</v>
      </c>
      <c r="I492">
        <f>MAX(H492:H$7096)</f>
        <v>16.82</v>
      </c>
      <c r="J492" s="219">
        <f t="shared" si="15"/>
        <v>-0.35017835909631395</v>
      </c>
    </row>
    <row r="493" spans="2:10">
      <c r="B493" s="217">
        <v>45133</v>
      </c>
      <c r="C493" s="218">
        <v>17.23</v>
      </c>
      <c r="D493">
        <f>MAX(C493:C$7096)</f>
        <v>17.23</v>
      </c>
      <c r="E493" s="219">
        <f t="shared" si="14"/>
        <v>0</v>
      </c>
      <c r="H493" s="241">
        <v>10.93</v>
      </c>
      <c r="I493">
        <f>MAX(H493:H$7096)</f>
        <v>16.82</v>
      </c>
      <c r="J493" s="219">
        <f t="shared" si="15"/>
        <v>-0.35017835909631395</v>
      </c>
    </row>
    <row r="494" spans="2:10">
      <c r="B494" s="217">
        <v>45132</v>
      </c>
      <c r="C494" s="218">
        <v>17.23</v>
      </c>
      <c r="D494">
        <f>MAX(C494:C$7096)</f>
        <v>17.23</v>
      </c>
      <c r="E494" s="219">
        <f t="shared" si="14"/>
        <v>0</v>
      </c>
      <c r="H494" s="241">
        <v>10.93</v>
      </c>
      <c r="I494">
        <f>MAX(H494:H$7096)</f>
        <v>16.82</v>
      </c>
      <c r="J494" s="219">
        <f t="shared" si="15"/>
        <v>-0.35017835909631395</v>
      </c>
    </row>
    <row r="495" spans="2:10">
      <c r="B495" s="217">
        <v>45131</v>
      </c>
      <c r="C495" s="218">
        <v>17.23</v>
      </c>
      <c r="D495">
        <f>MAX(C495:C$7096)</f>
        <v>17.23</v>
      </c>
      <c r="E495" s="219">
        <f t="shared" si="14"/>
        <v>0</v>
      </c>
      <c r="H495" s="241">
        <v>10.93</v>
      </c>
      <c r="I495">
        <f>MAX(H495:H$7096)</f>
        <v>16.82</v>
      </c>
      <c r="J495" s="219">
        <f t="shared" si="15"/>
        <v>-0.35017835909631395</v>
      </c>
    </row>
    <row r="496" spans="2:10">
      <c r="B496" s="217">
        <v>45128</v>
      </c>
      <c r="C496" s="218">
        <v>17.18</v>
      </c>
      <c r="D496">
        <f>MAX(C496:C$7096)</f>
        <v>17.18</v>
      </c>
      <c r="E496" s="219">
        <f t="shared" si="14"/>
        <v>0</v>
      </c>
      <c r="H496" s="241">
        <v>10.93</v>
      </c>
      <c r="I496">
        <f>MAX(H496:H$7096)</f>
        <v>16.82</v>
      </c>
      <c r="J496" s="219">
        <f t="shared" si="15"/>
        <v>-0.35017835909631395</v>
      </c>
    </row>
    <row r="497" spans="2:10">
      <c r="B497" s="217">
        <v>45127</v>
      </c>
      <c r="C497" s="218">
        <v>17.010000000000002</v>
      </c>
      <c r="D497">
        <f>MAX(C497:C$7096)</f>
        <v>17.010000000000002</v>
      </c>
      <c r="E497" s="219">
        <f t="shared" si="14"/>
        <v>0</v>
      </c>
      <c r="H497" s="241">
        <v>10.93</v>
      </c>
      <c r="I497">
        <f>MAX(H497:H$7096)</f>
        <v>16.82</v>
      </c>
      <c r="J497" s="219">
        <f t="shared" si="15"/>
        <v>-0.35017835909631395</v>
      </c>
    </row>
    <row r="498" spans="2:10">
      <c r="B498" s="217">
        <v>45126</v>
      </c>
      <c r="C498" s="218">
        <v>17.010000000000002</v>
      </c>
      <c r="D498">
        <f>MAX(C498:C$7096)</f>
        <v>17.010000000000002</v>
      </c>
      <c r="E498" s="219">
        <f t="shared" si="14"/>
        <v>0</v>
      </c>
      <c r="H498" s="241">
        <v>10.93</v>
      </c>
      <c r="I498">
        <f>MAX(H498:H$7096)</f>
        <v>16.82</v>
      </c>
      <c r="J498" s="219">
        <f t="shared" si="15"/>
        <v>-0.35017835909631395</v>
      </c>
    </row>
    <row r="499" spans="2:10">
      <c r="B499" s="217">
        <v>45125</v>
      </c>
      <c r="C499" s="218">
        <v>17</v>
      </c>
      <c r="D499">
        <f>MAX(C499:C$7096)</f>
        <v>17</v>
      </c>
      <c r="E499" s="219">
        <f t="shared" si="14"/>
        <v>0</v>
      </c>
      <c r="H499" s="241">
        <v>10.93</v>
      </c>
      <c r="I499">
        <f>MAX(H499:H$7096)</f>
        <v>16.82</v>
      </c>
      <c r="J499" s="219">
        <f t="shared" si="15"/>
        <v>-0.35017835909631395</v>
      </c>
    </row>
    <row r="500" spans="2:10">
      <c r="B500" s="217">
        <v>45124</v>
      </c>
      <c r="C500" s="218">
        <v>17</v>
      </c>
      <c r="D500">
        <f>MAX(C500:C$7096)</f>
        <v>17</v>
      </c>
      <c r="E500" s="219">
        <f t="shared" si="14"/>
        <v>0</v>
      </c>
      <c r="H500" s="241">
        <v>10.93</v>
      </c>
      <c r="I500">
        <f>MAX(H500:H$7096)</f>
        <v>16.82</v>
      </c>
      <c r="J500" s="219">
        <f t="shared" si="15"/>
        <v>-0.35017835909631395</v>
      </c>
    </row>
    <row r="501" spans="2:10">
      <c r="B501" s="217">
        <v>45121</v>
      </c>
      <c r="C501" s="218">
        <v>16.989999999999998</v>
      </c>
      <c r="D501">
        <f>MAX(C501:C$7096)</f>
        <v>16.989999999999998</v>
      </c>
      <c r="E501" s="219">
        <f t="shared" si="14"/>
        <v>0</v>
      </c>
      <c r="H501" s="241">
        <v>10.93</v>
      </c>
      <c r="I501">
        <f>MAX(H501:H$7096)</f>
        <v>16.82</v>
      </c>
      <c r="J501" s="219">
        <f t="shared" si="15"/>
        <v>-0.35017835909631395</v>
      </c>
    </row>
    <row r="502" spans="2:10">
      <c r="B502" s="217">
        <v>45120</v>
      </c>
      <c r="C502" s="218">
        <v>16.989999999999998</v>
      </c>
      <c r="D502">
        <f>MAX(C502:C$7096)</f>
        <v>16.989999999999998</v>
      </c>
      <c r="E502" s="219">
        <f t="shared" si="14"/>
        <v>0</v>
      </c>
      <c r="H502" s="241">
        <v>10.93</v>
      </c>
      <c r="I502">
        <f>MAX(H502:H$7096)</f>
        <v>16.82</v>
      </c>
      <c r="J502" s="219">
        <f t="shared" si="15"/>
        <v>-0.35017835909631395</v>
      </c>
    </row>
    <row r="503" spans="2:10">
      <c r="B503" s="217">
        <v>45119</v>
      </c>
      <c r="C503" s="218">
        <v>16.98</v>
      </c>
      <c r="D503">
        <f>MAX(C503:C$7096)</f>
        <v>16.98</v>
      </c>
      <c r="E503" s="219">
        <f t="shared" si="14"/>
        <v>0</v>
      </c>
      <c r="H503" s="241">
        <v>10.93</v>
      </c>
      <c r="I503">
        <f>MAX(H503:H$7096)</f>
        <v>16.82</v>
      </c>
      <c r="J503" s="219">
        <f t="shared" si="15"/>
        <v>-0.35017835909631395</v>
      </c>
    </row>
    <row r="504" spans="2:10">
      <c r="B504" s="217">
        <v>45118</v>
      </c>
      <c r="C504" s="218">
        <v>16.98</v>
      </c>
      <c r="D504">
        <f>MAX(C504:C$7096)</f>
        <v>16.98</v>
      </c>
      <c r="E504" s="219">
        <f t="shared" si="14"/>
        <v>0</v>
      </c>
      <c r="H504" s="241">
        <v>10.93</v>
      </c>
      <c r="I504">
        <f>MAX(H504:H$7096)</f>
        <v>16.82</v>
      </c>
      <c r="J504" s="219">
        <f t="shared" si="15"/>
        <v>-0.35017835909631395</v>
      </c>
    </row>
    <row r="505" spans="2:10">
      <c r="B505" s="217">
        <v>45117</v>
      </c>
      <c r="C505" s="218">
        <v>16.98</v>
      </c>
      <c r="D505">
        <f>MAX(C505:C$7096)</f>
        <v>16.98</v>
      </c>
      <c r="E505" s="219">
        <f t="shared" si="14"/>
        <v>0</v>
      </c>
      <c r="H505" s="241">
        <v>10.93</v>
      </c>
      <c r="I505">
        <f>MAX(H505:H$7096)</f>
        <v>16.82</v>
      </c>
      <c r="J505" s="219">
        <f t="shared" si="15"/>
        <v>-0.35017835909631395</v>
      </c>
    </row>
    <row r="506" spans="2:10">
      <c r="B506" s="217">
        <v>45114</v>
      </c>
      <c r="C506" s="218">
        <v>16.97</v>
      </c>
      <c r="D506">
        <f>MAX(C506:C$7096)</f>
        <v>16.97</v>
      </c>
      <c r="E506" s="219">
        <f t="shared" si="14"/>
        <v>0</v>
      </c>
      <c r="H506" s="241">
        <v>10.93</v>
      </c>
      <c r="I506">
        <f>MAX(H506:H$7096)</f>
        <v>16.82</v>
      </c>
      <c r="J506" s="219">
        <f t="shared" si="15"/>
        <v>-0.35017835909631395</v>
      </c>
    </row>
    <row r="507" spans="2:10">
      <c r="B507" s="217">
        <v>45113</v>
      </c>
      <c r="C507" s="218">
        <v>16.96</v>
      </c>
      <c r="D507">
        <f>MAX(C507:C$7096)</f>
        <v>16.96</v>
      </c>
      <c r="E507" s="219">
        <f t="shared" si="14"/>
        <v>0</v>
      </c>
      <c r="H507" s="241">
        <v>10.93</v>
      </c>
      <c r="I507">
        <f>MAX(H507:H$7096)</f>
        <v>16.82</v>
      </c>
      <c r="J507" s="219">
        <f t="shared" si="15"/>
        <v>-0.35017835909631395</v>
      </c>
    </row>
    <row r="508" spans="2:10">
      <c r="B508" s="217">
        <v>45112</v>
      </c>
      <c r="C508" s="218">
        <v>16.96</v>
      </c>
      <c r="D508">
        <f>MAX(C508:C$7096)</f>
        <v>16.96</v>
      </c>
      <c r="E508" s="219">
        <f t="shared" si="14"/>
        <v>0</v>
      </c>
      <c r="H508" s="241">
        <v>10.93</v>
      </c>
      <c r="I508">
        <f>MAX(H508:H$7096)</f>
        <v>16.82</v>
      </c>
      <c r="J508" s="219">
        <f t="shared" si="15"/>
        <v>-0.35017835909631395</v>
      </c>
    </row>
    <row r="509" spans="2:10">
      <c r="B509" s="217">
        <v>45111</v>
      </c>
      <c r="C509" s="218">
        <v>16.96</v>
      </c>
      <c r="D509">
        <f>MAX(C509:C$7096)</f>
        <v>16.96</v>
      </c>
      <c r="E509" s="219">
        <f t="shared" si="14"/>
        <v>0</v>
      </c>
      <c r="H509" s="241">
        <v>10.93</v>
      </c>
      <c r="I509">
        <f>MAX(H509:H$7096)</f>
        <v>16.82</v>
      </c>
      <c r="J509" s="219">
        <f t="shared" si="15"/>
        <v>-0.35017835909631395</v>
      </c>
    </row>
    <row r="510" spans="2:10">
      <c r="B510" s="217">
        <v>45110</v>
      </c>
      <c r="C510" s="218">
        <v>16.95</v>
      </c>
      <c r="D510">
        <f>MAX(C510:C$7096)</f>
        <v>16.95</v>
      </c>
      <c r="E510" s="219">
        <f t="shared" si="14"/>
        <v>0</v>
      </c>
      <c r="H510" s="241">
        <v>10.93</v>
      </c>
      <c r="I510">
        <f>MAX(H510:H$7096)</f>
        <v>16.82</v>
      </c>
      <c r="J510" s="219">
        <f t="shared" si="15"/>
        <v>-0.35017835909631395</v>
      </c>
    </row>
    <row r="511" spans="2:10">
      <c r="B511" s="217">
        <v>45107</v>
      </c>
      <c r="C511" s="218">
        <v>16.940000000000001</v>
      </c>
      <c r="D511">
        <f>MAX(C511:C$7096)</f>
        <v>16.940000000000001</v>
      </c>
      <c r="E511" s="219">
        <f t="shared" si="14"/>
        <v>0</v>
      </c>
      <c r="H511" s="241">
        <v>10.93</v>
      </c>
      <c r="I511">
        <f>MAX(H511:H$7096)</f>
        <v>16.82</v>
      </c>
      <c r="J511" s="219">
        <f t="shared" si="15"/>
        <v>-0.35017835909631395</v>
      </c>
    </row>
    <row r="512" spans="2:10">
      <c r="B512" s="217">
        <v>45106</v>
      </c>
      <c r="C512" s="218">
        <v>16.940000000000001</v>
      </c>
      <c r="D512">
        <f>MAX(C512:C$7096)</f>
        <v>16.940000000000001</v>
      </c>
      <c r="E512" s="219">
        <f t="shared" si="14"/>
        <v>0</v>
      </c>
      <c r="H512" s="241">
        <v>10.93</v>
      </c>
      <c r="I512">
        <f>MAX(H512:H$7096)</f>
        <v>16.82</v>
      </c>
      <c r="J512" s="219">
        <f t="shared" si="15"/>
        <v>-0.35017835909631395</v>
      </c>
    </row>
    <row r="513" spans="2:10">
      <c r="B513" s="217">
        <v>45105</v>
      </c>
      <c r="C513" s="218">
        <v>16.940000000000001</v>
      </c>
      <c r="D513">
        <f>MAX(C513:C$7096)</f>
        <v>16.940000000000001</v>
      </c>
      <c r="E513" s="219">
        <f t="shared" si="14"/>
        <v>0</v>
      </c>
      <c r="H513" s="241">
        <v>10.93</v>
      </c>
      <c r="I513">
        <f>MAX(H513:H$7096)</f>
        <v>16.82</v>
      </c>
      <c r="J513" s="219">
        <f t="shared" si="15"/>
        <v>-0.35017835909631395</v>
      </c>
    </row>
    <row r="514" spans="2:10">
      <c r="B514" s="217">
        <v>45104</v>
      </c>
      <c r="C514" s="218">
        <v>16.93</v>
      </c>
      <c r="D514">
        <f>MAX(C514:C$7096)</f>
        <v>16.93</v>
      </c>
      <c r="E514" s="219">
        <f t="shared" ref="E514:E577" si="16">(C514-D514)/D514</f>
        <v>0</v>
      </c>
      <c r="H514" s="241">
        <v>10.93</v>
      </c>
      <c r="I514">
        <f>MAX(H514:H$7096)</f>
        <v>16.82</v>
      </c>
      <c r="J514" s="219">
        <f t="shared" ref="J514:J577" si="17">(H514-I514)/I514</f>
        <v>-0.35017835909631395</v>
      </c>
    </row>
    <row r="515" spans="2:10">
      <c r="B515" s="217">
        <v>45103</v>
      </c>
      <c r="C515" s="218">
        <v>16.93</v>
      </c>
      <c r="D515">
        <f>MAX(C515:C$7096)</f>
        <v>16.93</v>
      </c>
      <c r="E515" s="219">
        <f t="shared" si="16"/>
        <v>0</v>
      </c>
      <c r="H515" s="241">
        <v>10.93</v>
      </c>
      <c r="I515">
        <f>MAX(H515:H$7096)</f>
        <v>16.82</v>
      </c>
      <c r="J515" s="219">
        <f t="shared" si="17"/>
        <v>-0.35017835909631395</v>
      </c>
    </row>
    <row r="516" spans="2:10">
      <c r="B516" s="217">
        <v>45100</v>
      </c>
      <c r="C516" s="218">
        <v>16.920000000000002</v>
      </c>
      <c r="D516">
        <f>MAX(C516:C$7096)</f>
        <v>16.920000000000002</v>
      </c>
      <c r="E516" s="219">
        <f t="shared" si="16"/>
        <v>0</v>
      </c>
      <c r="H516" s="241">
        <v>10.93</v>
      </c>
      <c r="I516">
        <f>MAX(H516:H$7096)</f>
        <v>16.82</v>
      </c>
      <c r="J516" s="219">
        <f t="shared" si="17"/>
        <v>-0.35017835909631395</v>
      </c>
    </row>
    <row r="517" spans="2:10">
      <c r="B517" s="217">
        <v>45099</v>
      </c>
      <c r="C517" s="218">
        <v>16.91</v>
      </c>
      <c r="D517">
        <f>MAX(C517:C$7096)</f>
        <v>16.91</v>
      </c>
      <c r="E517" s="219">
        <f t="shared" si="16"/>
        <v>0</v>
      </c>
      <c r="H517" s="241">
        <v>10.93</v>
      </c>
      <c r="I517">
        <f>MAX(H517:H$7096)</f>
        <v>16.82</v>
      </c>
      <c r="J517" s="219">
        <f t="shared" si="17"/>
        <v>-0.35017835909631395</v>
      </c>
    </row>
    <row r="518" spans="2:10">
      <c r="B518" s="217">
        <v>45098</v>
      </c>
      <c r="C518" s="218">
        <v>16.91</v>
      </c>
      <c r="D518">
        <f>MAX(C518:C$7096)</f>
        <v>16.91</v>
      </c>
      <c r="E518" s="219">
        <f t="shared" si="16"/>
        <v>0</v>
      </c>
      <c r="H518" s="241">
        <v>10.93</v>
      </c>
      <c r="I518">
        <f>MAX(H518:H$7096)</f>
        <v>16.82</v>
      </c>
      <c r="J518" s="219">
        <f t="shared" si="17"/>
        <v>-0.35017835909631395</v>
      </c>
    </row>
    <row r="519" spans="2:10">
      <c r="B519" s="217">
        <v>45097</v>
      </c>
      <c r="C519" s="218">
        <v>16.91</v>
      </c>
      <c r="D519">
        <f>MAX(C519:C$7096)</f>
        <v>16.91</v>
      </c>
      <c r="E519" s="219">
        <f t="shared" si="16"/>
        <v>0</v>
      </c>
      <c r="H519" s="241">
        <v>10.93</v>
      </c>
      <c r="I519">
        <f>MAX(H519:H$7096)</f>
        <v>16.82</v>
      </c>
      <c r="J519" s="219">
        <f t="shared" si="17"/>
        <v>-0.35017835909631395</v>
      </c>
    </row>
    <row r="520" spans="2:10">
      <c r="B520" s="217">
        <v>45096</v>
      </c>
      <c r="C520" s="218">
        <v>16.899999999999999</v>
      </c>
      <c r="D520">
        <f>MAX(C520:C$7096)</f>
        <v>16.899999999999999</v>
      </c>
      <c r="E520" s="219">
        <f t="shared" si="16"/>
        <v>0</v>
      </c>
      <c r="H520" s="241">
        <v>10.93</v>
      </c>
      <c r="I520">
        <f>MAX(H520:H$7096)</f>
        <v>16.82</v>
      </c>
      <c r="J520" s="219">
        <f t="shared" si="17"/>
        <v>-0.35017835909631395</v>
      </c>
    </row>
    <row r="521" spans="2:10">
      <c r="B521" s="217">
        <v>45093</v>
      </c>
      <c r="C521" s="218">
        <v>16.89</v>
      </c>
      <c r="D521">
        <f>MAX(C521:C$7096)</f>
        <v>16.89</v>
      </c>
      <c r="E521" s="219">
        <f t="shared" si="16"/>
        <v>0</v>
      </c>
      <c r="H521" s="241">
        <v>10.93</v>
      </c>
      <c r="I521">
        <f>MAX(H521:H$7096)</f>
        <v>16.82</v>
      </c>
      <c r="J521" s="219">
        <f t="shared" si="17"/>
        <v>-0.35017835909631395</v>
      </c>
    </row>
    <row r="522" spans="2:10">
      <c r="B522" s="217">
        <v>45092</v>
      </c>
      <c r="C522" s="218">
        <v>16.89</v>
      </c>
      <c r="D522">
        <f>MAX(C522:C$7096)</f>
        <v>16.89</v>
      </c>
      <c r="E522" s="219">
        <f t="shared" si="16"/>
        <v>0</v>
      </c>
      <c r="H522" s="241">
        <v>10.93</v>
      </c>
      <c r="I522">
        <f>MAX(H522:H$7096)</f>
        <v>16.82</v>
      </c>
      <c r="J522" s="219">
        <f t="shared" si="17"/>
        <v>-0.35017835909631395</v>
      </c>
    </row>
    <row r="523" spans="2:10">
      <c r="B523" s="217">
        <v>45091</v>
      </c>
      <c r="C523" s="218">
        <v>16.89</v>
      </c>
      <c r="D523">
        <f>MAX(C523:C$7096)</f>
        <v>16.89</v>
      </c>
      <c r="E523" s="219">
        <f t="shared" si="16"/>
        <v>0</v>
      </c>
      <c r="H523" s="241">
        <v>10.93</v>
      </c>
      <c r="I523">
        <f>MAX(H523:H$7096)</f>
        <v>16.82</v>
      </c>
      <c r="J523" s="219">
        <f t="shared" si="17"/>
        <v>-0.35017835909631395</v>
      </c>
    </row>
    <row r="524" spans="2:10">
      <c r="B524" s="217">
        <v>45090</v>
      </c>
      <c r="C524" s="218">
        <v>16.88</v>
      </c>
      <c r="D524">
        <f>MAX(C524:C$7096)</f>
        <v>16.88</v>
      </c>
      <c r="E524" s="219">
        <f t="shared" si="16"/>
        <v>0</v>
      </c>
      <c r="H524" s="241">
        <v>10.93</v>
      </c>
      <c r="I524">
        <f>MAX(H524:H$7096)</f>
        <v>16.82</v>
      </c>
      <c r="J524" s="219">
        <f t="shared" si="17"/>
        <v>-0.35017835909631395</v>
      </c>
    </row>
    <row r="525" spans="2:10">
      <c r="B525" s="217">
        <v>45089</v>
      </c>
      <c r="C525" s="218">
        <v>16.88</v>
      </c>
      <c r="D525">
        <f>MAX(C525:C$7096)</f>
        <v>16.88</v>
      </c>
      <c r="E525" s="219">
        <f t="shared" si="16"/>
        <v>0</v>
      </c>
      <c r="H525" s="241">
        <v>10.93</v>
      </c>
      <c r="I525">
        <f>MAX(H525:H$7096)</f>
        <v>16.82</v>
      </c>
      <c r="J525" s="219">
        <f t="shared" si="17"/>
        <v>-0.35017835909631395</v>
      </c>
    </row>
    <row r="526" spans="2:10">
      <c r="B526" s="217">
        <v>45086</v>
      </c>
      <c r="C526" s="218">
        <v>16.87</v>
      </c>
      <c r="D526">
        <f>MAX(C526:C$7096)</f>
        <v>16.87</v>
      </c>
      <c r="E526" s="219">
        <f t="shared" si="16"/>
        <v>0</v>
      </c>
      <c r="H526" s="241">
        <v>10.93</v>
      </c>
      <c r="I526">
        <f>MAX(H526:H$7096)</f>
        <v>16.82</v>
      </c>
      <c r="J526" s="219">
        <f t="shared" si="17"/>
        <v>-0.35017835909631395</v>
      </c>
    </row>
    <row r="527" spans="2:10">
      <c r="B527" s="217">
        <v>45085</v>
      </c>
      <c r="C527" s="218">
        <v>16.87</v>
      </c>
      <c r="D527">
        <f>MAX(C527:C$7096)</f>
        <v>16.87</v>
      </c>
      <c r="E527" s="219">
        <f t="shared" si="16"/>
        <v>0</v>
      </c>
      <c r="H527" s="241">
        <v>10.93</v>
      </c>
      <c r="I527">
        <f>MAX(H527:H$7096)</f>
        <v>16.82</v>
      </c>
      <c r="J527" s="219">
        <f t="shared" si="17"/>
        <v>-0.35017835909631395</v>
      </c>
    </row>
    <row r="528" spans="2:10">
      <c r="B528" s="217">
        <v>45084</v>
      </c>
      <c r="C528" s="218">
        <v>16.86</v>
      </c>
      <c r="D528">
        <f>MAX(C528:C$7096)</f>
        <v>16.86</v>
      </c>
      <c r="E528" s="219">
        <f t="shared" si="16"/>
        <v>0</v>
      </c>
      <c r="H528" s="241">
        <v>10.93</v>
      </c>
      <c r="I528">
        <f>MAX(H528:H$7096)</f>
        <v>16.82</v>
      </c>
      <c r="J528" s="219">
        <f t="shared" si="17"/>
        <v>-0.35017835909631395</v>
      </c>
    </row>
    <row r="529" spans="2:10">
      <c r="B529" s="217">
        <v>45083</v>
      </c>
      <c r="C529" s="218">
        <v>16.850000000000001</v>
      </c>
      <c r="D529">
        <f>MAX(C529:C$7096)</f>
        <v>16.850000000000001</v>
      </c>
      <c r="E529" s="219">
        <f t="shared" si="16"/>
        <v>0</v>
      </c>
      <c r="H529" s="241">
        <v>10.93</v>
      </c>
      <c r="I529">
        <f>MAX(H529:H$7096)</f>
        <v>16.82</v>
      </c>
      <c r="J529" s="219">
        <f t="shared" si="17"/>
        <v>-0.35017835909631395</v>
      </c>
    </row>
    <row r="530" spans="2:10">
      <c r="B530" s="217">
        <v>45082</v>
      </c>
      <c r="C530" s="218">
        <v>16.829999999999998</v>
      </c>
      <c r="D530">
        <f>MAX(C530:C$7096)</f>
        <v>16.829999999999998</v>
      </c>
      <c r="E530" s="219">
        <f t="shared" si="16"/>
        <v>0</v>
      </c>
      <c r="H530" s="241">
        <v>10.93</v>
      </c>
      <c r="I530">
        <f>MAX(H530:H$7096)</f>
        <v>16.82</v>
      </c>
      <c r="J530" s="219">
        <f t="shared" si="17"/>
        <v>-0.35017835909631395</v>
      </c>
    </row>
    <row r="531" spans="2:10">
      <c r="B531" s="217">
        <v>45079</v>
      </c>
      <c r="C531" s="218">
        <v>16.809999999999999</v>
      </c>
      <c r="D531">
        <f>MAX(C531:C$7096)</f>
        <v>16.809999999999999</v>
      </c>
      <c r="E531" s="219">
        <f t="shared" si="16"/>
        <v>0</v>
      </c>
      <c r="H531" s="241">
        <v>10.93</v>
      </c>
      <c r="I531">
        <f>MAX(H531:H$7096)</f>
        <v>16.82</v>
      </c>
      <c r="J531" s="219">
        <f t="shared" si="17"/>
        <v>-0.35017835909631395</v>
      </c>
    </row>
    <row r="532" spans="2:10">
      <c r="B532" s="217">
        <v>45078</v>
      </c>
      <c r="C532" s="218">
        <v>16.809999999999999</v>
      </c>
      <c r="D532">
        <f>MAX(C532:C$7096)</f>
        <v>16.809999999999999</v>
      </c>
      <c r="E532" s="219">
        <f t="shared" si="16"/>
        <v>0</v>
      </c>
      <c r="H532" s="241">
        <v>10.93</v>
      </c>
      <c r="I532">
        <f>MAX(H532:H$7096)</f>
        <v>16.82</v>
      </c>
      <c r="J532" s="219">
        <f t="shared" si="17"/>
        <v>-0.35017835909631395</v>
      </c>
    </row>
    <row r="533" spans="2:10">
      <c r="B533" s="217">
        <v>45077</v>
      </c>
      <c r="C533" s="218">
        <v>16.809999999999999</v>
      </c>
      <c r="D533">
        <f>MAX(C533:C$7096)</f>
        <v>16.809999999999999</v>
      </c>
      <c r="E533" s="219">
        <f t="shared" si="16"/>
        <v>0</v>
      </c>
      <c r="H533" s="241">
        <v>11.13</v>
      </c>
      <c r="I533">
        <f>MAX(H533:H$7096)</f>
        <v>16.82</v>
      </c>
      <c r="J533" s="219">
        <f t="shared" si="17"/>
        <v>-0.33828775267538641</v>
      </c>
    </row>
    <row r="534" spans="2:10">
      <c r="B534" s="217">
        <v>45076</v>
      </c>
      <c r="C534" s="218">
        <v>16.809999999999999</v>
      </c>
      <c r="D534">
        <f>MAX(C534:C$7096)</f>
        <v>16.809999999999999</v>
      </c>
      <c r="E534" s="219">
        <f t="shared" si="16"/>
        <v>0</v>
      </c>
      <c r="H534" s="241">
        <v>11.13</v>
      </c>
      <c r="I534">
        <f>MAX(H534:H$7096)</f>
        <v>16.82</v>
      </c>
      <c r="J534" s="219">
        <f t="shared" si="17"/>
        <v>-0.33828775267538641</v>
      </c>
    </row>
    <row r="535" spans="2:10">
      <c r="B535" s="217">
        <v>45075</v>
      </c>
      <c r="C535" s="218">
        <v>16.8</v>
      </c>
      <c r="D535">
        <f>MAX(C535:C$7096)</f>
        <v>16.8</v>
      </c>
      <c r="E535" s="219">
        <f t="shared" si="16"/>
        <v>0</v>
      </c>
      <c r="H535" s="241">
        <v>11.13</v>
      </c>
      <c r="I535">
        <f>MAX(H535:H$7096)</f>
        <v>16.82</v>
      </c>
      <c r="J535" s="219">
        <f t="shared" si="17"/>
        <v>-0.33828775267538641</v>
      </c>
    </row>
    <row r="536" spans="2:10">
      <c r="B536" s="217">
        <v>45072</v>
      </c>
      <c r="C536" s="218">
        <v>16.79</v>
      </c>
      <c r="D536">
        <f>MAX(C536:C$7096)</f>
        <v>16.79</v>
      </c>
      <c r="E536" s="219">
        <f t="shared" si="16"/>
        <v>0</v>
      </c>
      <c r="H536" s="241">
        <v>11.13</v>
      </c>
      <c r="I536">
        <f>MAX(H536:H$7096)</f>
        <v>16.82</v>
      </c>
      <c r="J536" s="219">
        <f t="shared" si="17"/>
        <v>-0.33828775267538641</v>
      </c>
    </row>
    <row r="537" spans="2:10">
      <c r="B537" s="217">
        <v>45071</v>
      </c>
      <c r="C537" s="218">
        <v>16.79</v>
      </c>
      <c r="D537">
        <f>MAX(C537:C$7096)</f>
        <v>16.79</v>
      </c>
      <c r="E537" s="219">
        <f t="shared" si="16"/>
        <v>0</v>
      </c>
      <c r="H537" s="241">
        <v>11.13</v>
      </c>
      <c r="I537">
        <f>MAX(H537:H$7096)</f>
        <v>16.82</v>
      </c>
      <c r="J537" s="219">
        <f t="shared" si="17"/>
        <v>-0.33828775267538641</v>
      </c>
    </row>
    <row r="538" spans="2:10">
      <c r="B538" s="217">
        <v>45070</v>
      </c>
      <c r="C538" s="218">
        <v>16.79</v>
      </c>
      <c r="D538">
        <f>MAX(C538:C$7096)</f>
        <v>16.79</v>
      </c>
      <c r="E538" s="219">
        <f t="shared" si="16"/>
        <v>0</v>
      </c>
      <c r="H538" s="241">
        <v>11.13</v>
      </c>
      <c r="I538">
        <f>MAX(H538:H$7096)</f>
        <v>16.82</v>
      </c>
      <c r="J538" s="219">
        <f t="shared" si="17"/>
        <v>-0.33828775267538641</v>
      </c>
    </row>
    <row r="539" spans="2:10">
      <c r="B539" s="217">
        <v>45069</v>
      </c>
      <c r="C539" s="218">
        <v>16.78</v>
      </c>
      <c r="D539">
        <f>MAX(C539:C$7096)</f>
        <v>16.78</v>
      </c>
      <c r="E539" s="219">
        <f t="shared" si="16"/>
        <v>0</v>
      </c>
      <c r="H539" s="241">
        <v>11.13</v>
      </c>
      <c r="I539">
        <f>MAX(H539:H$7096)</f>
        <v>16.82</v>
      </c>
      <c r="J539" s="219">
        <f t="shared" si="17"/>
        <v>-0.33828775267538641</v>
      </c>
    </row>
    <row r="540" spans="2:10">
      <c r="B540" s="217">
        <v>45068</v>
      </c>
      <c r="C540" s="218">
        <v>16.78</v>
      </c>
      <c r="D540">
        <f>MAX(C540:C$7096)</f>
        <v>16.78</v>
      </c>
      <c r="E540" s="219">
        <f t="shared" si="16"/>
        <v>0</v>
      </c>
      <c r="H540" s="241">
        <v>11.13</v>
      </c>
      <c r="I540">
        <f>MAX(H540:H$7096)</f>
        <v>16.82</v>
      </c>
      <c r="J540" s="219">
        <f t="shared" si="17"/>
        <v>-0.33828775267538641</v>
      </c>
    </row>
    <row r="541" spans="2:10">
      <c r="B541" s="217">
        <v>45065</v>
      </c>
      <c r="C541" s="218">
        <v>16.77</v>
      </c>
      <c r="D541">
        <f>MAX(C541:C$7096)</f>
        <v>16.77</v>
      </c>
      <c r="E541" s="219">
        <f t="shared" si="16"/>
        <v>0</v>
      </c>
      <c r="H541" s="241">
        <v>11.13</v>
      </c>
      <c r="I541">
        <f>MAX(H541:H$7096)</f>
        <v>16.82</v>
      </c>
      <c r="J541" s="219">
        <f t="shared" si="17"/>
        <v>-0.33828775267538641</v>
      </c>
    </row>
    <row r="542" spans="2:10">
      <c r="B542" s="217">
        <v>45064</v>
      </c>
      <c r="C542" s="218">
        <v>16.77</v>
      </c>
      <c r="D542">
        <f>MAX(C542:C$7096)</f>
        <v>16.77</v>
      </c>
      <c r="E542" s="219">
        <f t="shared" si="16"/>
        <v>0</v>
      </c>
      <c r="H542" s="241">
        <v>11.13</v>
      </c>
      <c r="I542">
        <f>MAX(H542:H$7096)</f>
        <v>16.82</v>
      </c>
      <c r="J542" s="219">
        <f t="shared" si="17"/>
        <v>-0.33828775267538641</v>
      </c>
    </row>
    <row r="543" spans="2:10">
      <c r="B543" s="217">
        <v>45063</v>
      </c>
      <c r="C543" s="218">
        <v>16.760000000000002</v>
      </c>
      <c r="D543">
        <f>MAX(C543:C$7096)</f>
        <v>16.760000000000002</v>
      </c>
      <c r="E543" s="219">
        <f t="shared" si="16"/>
        <v>0</v>
      </c>
      <c r="H543" s="241">
        <v>11.13</v>
      </c>
      <c r="I543">
        <f>MAX(H543:H$7096)</f>
        <v>16.82</v>
      </c>
      <c r="J543" s="219">
        <f t="shared" si="17"/>
        <v>-0.33828775267538641</v>
      </c>
    </row>
    <row r="544" spans="2:10">
      <c r="B544" s="217">
        <v>45062</v>
      </c>
      <c r="C544" s="218">
        <v>16.760000000000002</v>
      </c>
      <c r="D544">
        <f>MAX(C544:C$7096)</f>
        <v>16.760000000000002</v>
      </c>
      <c r="E544" s="219">
        <f t="shared" si="16"/>
        <v>0</v>
      </c>
      <c r="H544" s="241">
        <v>11.13</v>
      </c>
      <c r="I544">
        <f>MAX(H544:H$7096)</f>
        <v>16.82</v>
      </c>
      <c r="J544" s="219">
        <f t="shared" si="17"/>
        <v>-0.33828775267538641</v>
      </c>
    </row>
    <row r="545" spans="2:10">
      <c r="B545" s="217">
        <v>45061</v>
      </c>
      <c r="C545" s="218">
        <v>16.760000000000002</v>
      </c>
      <c r="D545">
        <f>MAX(C545:C$7096)</f>
        <v>16.760000000000002</v>
      </c>
      <c r="E545" s="219">
        <f t="shared" si="16"/>
        <v>0</v>
      </c>
      <c r="H545" s="241">
        <v>11.13</v>
      </c>
      <c r="I545">
        <f>MAX(H545:H$7096)</f>
        <v>16.82</v>
      </c>
      <c r="J545" s="219">
        <f t="shared" si="17"/>
        <v>-0.33828775267538641</v>
      </c>
    </row>
    <row r="546" spans="2:10">
      <c r="B546" s="217">
        <v>45058</v>
      </c>
      <c r="C546" s="218">
        <v>16.739999999999998</v>
      </c>
      <c r="D546">
        <f>MAX(C546:C$7096)</f>
        <v>16.739999999999998</v>
      </c>
      <c r="E546" s="219">
        <f t="shared" si="16"/>
        <v>0</v>
      </c>
      <c r="H546" s="241">
        <v>11.13</v>
      </c>
      <c r="I546">
        <f>MAX(H546:H$7096)</f>
        <v>16.82</v>
      </c>
      <c r="J546" s="219">
        <f t="shared" si="17"/>
        <v>-0.33828775267538641</v>
      </c>
    </row>
    <row r="547" spans="2:10">
      <c r="B547" s="217">
        <v>45057</v>
      </c>
      <c r="C547" s="218">
        <v>16.739999999999998</v>
      </c>
      <c r="D547">
        <f>MAX(C547:C$7096)</f>
        <v>16.739999999999998</v>
      </c>
      <c r="E547" s="219">
        <f t="shared" si="16"/>
        <v>0</v>
      </c>
      <c r="H547" s="241">
        <v>11.13</v>
      </c>
      <c r="I547">
        <f>MAX(H547:H$7096)</f>
        <v>16.82</v>
      </c>
      <c r="J547" s="219">
        <f t="shared" si="17"/>
        <v>-0.33828775267538641</v>
      </c>
    </row>
    <row r="548" spans="2:10">
      <c r="B548" s="217">
        <v>45056</v>
      </c>
      <c r="C548" s="218">
        <v>16.739999999999998</v>
      </c>
      <c r="D548">
        <f>MAX(C548:C$7096)</f>
        <v>16.739999999999998</v>
      </c>
      <c r="E548" s="219">
        <f t="shared" si="16"/>
        <v>0</v>
      </c>
      <c r="H548" s="241">
        <v>11.13</v>
      </c>
      <c r="I548">
        <f>MAX(H548:H$7096)</f>
        <v>16.82</v>
      </c>
      <c r="J548" s="219">
        <f t="shared" si="17"/>
        <v>-0.33828775267538641</v>
      </c>
    </row>
    <row r="549" spans="2:10">
      <c r="B549" s="217">
        <v>45055</v>
      </c>
      <c r="C549" s="218">
        <v>16.73</v>
      </c>
      <c r="D549">
        <f>MAX(C549:C$7096)</f>
        <v>16.73</v>
      </c>
      <c r="E549" s="219">
        <f t="shared" si="16"/>
        <v>0</v>
      </c>
      <c r="H549" s="241">
        <v>11.13</v>
      </c>
      <c r="I549">
        <f>MAX(H549:H$7096)</f>
        <v>16.82</v>
      </c>
      <c r="J549" s="219">
        <f t="shared" si="17"/>
        <v>-0.33828775267538641</v>
      </c>
    </row>
    <row r="550" spans="2:10">
      <c r="B550" s="217">
        <v>45054</v>
      </c>
      <c r="C550" s="218">
        <v>16.73</v>
      </c>
      <c r="D550">
        <f>MAX(C550:C$7096)</f>
        <v>16.73</v>
      </c>
      <c r="E550" s="219">
        <f t="shared" si="16"/>
        <v>0</v>
      </c>
      <c r="H550" s="241">
        <v>11.13</v>
      </c>
      <c r="I550">
        <f>MAX(H550:H$7096)</f>
        <v>16.82</v>
      </c>
      <c r="J550" s="219">
        <f t="shared" si="17"/>
        <v>-0.33828775267538641</v>
      </c>
    </row>
    <row r="551" spans="2:10">
      <c r="B551" s="217">
        <v>45051</v>
      </c>
      <c r="C551" s="218">
        <v>16.72</v>
      </c>
      <c r="D551">
        <f>MAX(C551:C$7096)</f>
        <v>16.72</v>
      </c>
      <c r="E551" s="219">
        <f t="shared" si="16"/>
        <v>0</v>
      </c>
      <c r="H551" s="241">
        <v>11.13</v>
      </c>
      <c r="I551">
        <f>MAX(H551:H$7096)</f>
        <v>16.82</v>
      </c>
      <c r="J551" s="219">
        <f t="shared" si="17"/>
        <v>-0.33828775267538641</v>
      </c>
    </row>
    <row r="552" spans="2:10">
      <c r="B552" s="217">
        <v>45050</v>
      </c>
      <c r="C552" s="218">
        <v>16.72</v>
      </c>
      <c r="D552">
        <f>MAX(C552:C$7096)</f>
        <v>16.72</v>
      </c>
      <c r="E552" s="219">
        <f t="shared" si="16"/>
        <v>0</v>
      </c>
      <c r="H552" s="241">
        <v>11.13</v>
      </c>
      <c r="I552">
        <f>MAX(H552:H$7096)</f>
        <v>16.82</v>
      </c>
      <c r="J552" s="219">
        <f t="shared" si="17"/>
        <v>-0.33828775267538641</v>
      </c>
    </row>
    <row r="553" spans="2:10">
      <c r="B553" s="217">
        <v>45049</v>
      </c>
      <c r="C553" s="218">
        <v>16.71</v>
      </c>
      <c r="D553">
        <f>MAX(C553:C$7096)</f>
        <v>16.71</v>
      </c>
      <c r="E553" s="219">
        <f t="shared" si="16"/>
        <v>0</v>
      </c>
      <c r="H553" s="241">
        <v>11.13</v>
      </c>
      <c r="I553">
        <f>MAX(H553:H$7096)</f>
        <v>16.82</v>
      </c>
      <c r="J553" s="219">
        <f t="shared" si="17"/>
        <v>-0.33828775267538641</v>
      </c>
    </row>
    <row r="554" spans="2:10">
      <c r="B554" s="217">
        <v>45048</v>
      </c>
      <c r="C554" s="218">
        <v>16.71</v>
      </c>
      <c r="D554">
        <f>MAX(C554:C$7096)</f>
        <v>16.71</v>
      </c>
      <c r="E554" s="219">
        <f t="shared" si="16"/>
        <v>0</v>
      </c>
      <c r="H554" s="241">
        <v>11.13</v>
      </c>
      <c r="I554">
        <f>MAX(H554:H$7096)</f>
        <v>16.82</v>
      </c>
      <c r="J554" s="219">
        <f t="shared" si="17"/>
        <v>-0.33828775267538641</v>
      </c>
    </row>
    <row r="555" spans="2:10">
      <c r="B555" s="217">
        <v>45047</v>
      </c>
      <c r="C555" s="218">
        <v>16.7</v>
      </c>
      <c r="D555">
        <f>MAX(C555:C$7096)</f>
        <v>16.7</v>
      </c>
      <c r="E555" s="219">
        <f t="shared" si="16"/>
        <v>0</v>
      </c>
      <c r="H555" s="241">
        <v>11.13</v>
      </c>
      <c r="I555">
        <f>MAX(H555:H$7096)</f>
        <v>16.82</v>
      </c>
      <c r="J555" s="219">
        <f t="shared" si="17"/>
        <v>-0.33828775267538641</v>
      </c>
    </row>
    <row r="556" spans="2:10">
      <c r="B556" s="217">
        <v>45044</v>
      </c>
      <c r="C556" s="218">
        <v>16.690000000000001</v>
      </c>
      <c r="D556">
        <f>MAX(C556:C$7096)</f>
        <v>16.690000000000001</v>
      </c>
      <c r="E556" s="219">
        <f t="shared" si="16"/>
        <v>0</v>
      </c>
      <c r="H556" s="241">
        <v>11.13</v>
      </c>
      <c r="I556">
        <f>MAX(H556:H$7096)</f>
        <v>16.82</v>
      </c>
      <c r="J556" s="219">
        <f t="shared" si="17"/>
        <v>-0.33828775267538641</v>
      </c>
    </row>
    <row r="557" spans="2:10">
      <c r="B557" s="217">
        <v>45043</v>
      </c>
      <c r="C557" s="218">
        <v>16.66</v>
      </c>
      <c r="D557">
        <f>MAX(C557:C$7096)</f>
        <v>16.66</v>
      </c>
      <c r="E557" s="219">
        <f t="shared" si="16"/>
        <v>0</v>
      </c>
      <c r="H557" s="241">
        <v>11.13</v>
      </c>
      <c r="I557">
        <f>MAX(H557:H$7096)</f>
        <v>16.82</v>
      </c>
      <c r="J557" s="219">
        <f t="shared" si="17"/>
        <v>-0.33828775267538641</v>
      </c>
    </row>
    <row r="558" spans="2:10">
      <c r="B558" s="217">
        <v>45042</v>
      </c>
      <c r="C558" s="218">
        <v>16.559999999999999</v>
      </c>
      <c r="D558">
        <f>MAX(C558:C$7096)</f>
        <v>16.559999999999999</v>
      </c>
      <c r="E558" s="219">
        <f t="shared" si="16"/>
        <v>0</v>
      </c>
      <c r="H558" s="241">
        <v>11.13</v>
      </c>
      <c r="I558">
        <f>MAX(H558:H$7096)</f>
        <v>16.82</v>
      </c>
      <c r="J558" s="219">
        <f t="shared" si="17"/>
        <v>-0.33828775267538641</v>
      </c>
    </row>
    <row r="559" spans="2:10">
      <c r="B559" s="217">
        <v>45041</v>
      </c>
      <c r="C559" s="218">
        <v>16.55</v>
      </c>
      <c r="D559">
        <f>MAX(C559:C$7096)</f>
        <v>16.55</v>
      </c>
      <c r="E559" s="219">
        <f t="shared" si="16"/>
        <v>0</v>
      </c>
      <c r="H559" s="241">
        <v>11.13</v>
      </c>
      <c r="I559">
        <f>MAX(H559:H$7096)</f>
        <v>16.82</v>
      </c>
      <c r="J559" s="219">
        <f t="shared" si="17"/>
        <v>-0.33828775267538641</v>
      </c>
    </row>
    <row r="560" spans="2:10">
      <c r="B560" s="217">
        <v>45040</v>
      </c>
      <c r="C560" s="218">
        <v>16.55</v>
      </c>
      <c r="D560">
        <f>MAX(C560:C$7096)</f>
        <v>16.55</v>
      </c>
      <c r="E560" s="219">
        <f t="shared" si="16"/>
        <v>0</v>
      </c>
      <c r="H560" s="241">
        <v>11.13</v>
      </c>
      <c r="I560">
        <f>MAX(H560:H$7096)</f>
        <v>16.82</v>
      </c>
      <c r="J560" s="219">
        <f t="shared" si="17"/>
        <v>-0.33828775267538641</v>
      </c>
    </row>
    <row r="561" spans="2:10">
      <c r="B561" s="217">
        <v>45037</v>
      </c>
      <c r="C561" s="218">
        <v>16.54</v>
      </c>
      <c r="D561">
        <f>MAX(C561:C$7096)</f>
        <v>16.54</v>
      </c>
      <c r="E561" s="219">
        <f t="shared" si="16"/>
        <v>0</v>
      </c>
      <c r="H561" s="241">
        <v>11.13</v>
      </c>
      <c r="I561">
        <f>MAX(H561:H$7096)</f>
        <v>16.82</v>
      </c>
      <c r="J561" s="219">
        <f t="shared" si="17"/>
        <v>-0.33828775267538641</v>
      </c>
    </row>
    <row r="562" spans="2:10">
      <c r="B562" s="217">
        <v>45036</v>
      </c>
      <c r="C562" s="218">
        <v>16.54</v>
      </c>
      <c r="D562">
        <f>MAX(C562:C$7096)</f>
        <v>16.54</v>
      </c>
      <c r="E562" s="219">
        <f t="shared" si="16"/>
        <v>0</v>
      </c>
      <c r="H562" s="241">
        <v>11.13</v>
      </c>
      <c r="I562">
        <f>MAX(H562:H$7096)</f>
        <v>16.82</v>
      </c>
      <c r="J562" s="219">
        <f t="shared" si="17"/>
        <v>-0.33828775267538641</v>
      </c>
    </row>
    <row r="563" spans="2:10">
      <c r="B563" s="217">
        <v>45035</v>
      </c>
      <c r="C563" s="218">
        <v>16.53</v>
      </c>
      <c r="D563">
        <f>MAX(C563:C$7096)</f>
        <v>16.53</v>
      </c>
      <c r="E563" s="219">
        <f t="shared" si="16"/>
        <v>0</v>
      </c>
      <c r="H563" s="241">
        <v>11.13</v>
      </c>
      <c r="I563">
        <f>MAX(H563:H$7096)</f>
        <v>16.82</v>
      </c>
      <c r="J563" s="219">
        <f t="shared" si="17"/>
        <v>-0.33828775267538641</v>
      </c>
    </row>
    <row r="564" spans="2:10">
      <c r="B564" s="217">
        <v>45034</v>
      </c>
      <c r="C564" s="218">
        <v>16.53</v>
      </c>
      <c r="D564">
        <f>MAX(C564:C$7096)</f>
        <v>16.53</v>
      </c>
      <c r="E564" s="219">
        <f t="shared" si="16"/>
        <v>0</v>
      </c>
      <c r="H564" s="241">
        <v>11.13</v>
      </c>
      <c r="I564">
        <f>MAX(H564:H$7096)</f>
        <v>16.82</v>
      </c>
      <c r="J564" s="219">
        <f t="shared" si="17"/>
        <v>-0.33828775267538641</v>
      </c>
    </row>
    <row r="565" spans="2:10">
      <c r="B565" s="217">
        <v>45033</v>
      </c>
      <c r="C565" s="218">
        <v>16.53</v>
      </c>
      <c r="D565">
        <f>MAX(C565:C$7096)</f>
        <v>16.53</v>
      </c>
      <c r="E565" s="219">
        <f t="shared" si="16"/>
        <v>0</v>
      </c>
      <c r="H565" s="241">
        <v>11.13</v>
      </c>
      <c r="I565">
        <f>MAX(H565:H$7096)</f>
        <v>16.82</v>
      </c>
      <c r="J565" s="219">
        <f t="shared" si="17"/>
        <v>-0.33828775267538641</v>
      </c>
    </row>
    <row r="566" spans="2:10">
      <c r="B566" s="217">
        <v>45030</v>
      </c>
      <c r="C566" s="218">
        <v>16.5</v>
      </c>
      <c r="D566">
        <f>MAX(C566:C$7096)</f>
        <v>16.5</v>
      </c>
      <c r="E566" s="219">
        <f t="shared" si="16"/>
        <v>0</v>
      </c>
      <c r="H566" s="241">
        <v>11.13</v>
      </c>
      <c r="I566">
        <f>MAX(H566:H$7096)</f>
        <v>16.82</v>
      </c>
      <c r="J566" s="219">
        <f t="shared" si="17"/>
        <v>-0.33828775267538641</v>
      </c>
    </row>
    <row r="567" spans="2:10">
      <c r="B567" s="217">
        <v>45029</v>
      </c>
      <c r="C567" s="218">
        <v>16.489999999999998</v>
      </c>
      <c r="D567">
        <f>MAX(C567:C$7096)</f>
        <v>16.489999999999998</v>
      </c>
      <c r="E567" s="219">
        <f t="shared" si="16"/>
        <v>0</v>
      </c>
      <c r="H567" s="241">
        <v>11.13</v>
      </c>
      <c r="I567">
        <f>MAX(H567:H$7096)</f>
        <v>16.82</v>
      </c>
      <c r="J567" s="219">
        <f t="shared" si="17"/>
        <v>-0.33828775267538641</v>
      </c>
    </row>
    <row r="568" spans="2:10">
      <c r="B568" s="217">
        <v>45028</v>
      </c>
      <c r="C568" s="218">
        <v>16.489999999999998</v>
      </c>
      <c r="D568">
        <f>MAX(C568:C$7096)</f>
        <v>16.489999999999998</v>
      </c>
      <c r="E568" s="219">
        <f t="shared" si="16"/>
        <v>0</v>
      </c>
      <c r="H568" s="241">
        <v>11.13</v>
      </c>
      <c r="I568">
        <f>MAX(H568:H$7096)</f>
        <v>16.82</v>
      </c>
      <c r="J568" s="219">
        <f t="shared" si="17"/>
        <v>-0.33828775267538641</v>
      </c>
    </row>
    <row r="569" spans="2:10">
      <c r="B569" s="217">
        <v>45027</v>
      </c>
      <c r="C569" s="218">
        <v>16.48</v>
      </c>
      <c r="D569">
        <f>MAX(C569:C$7096)</f>
        <v>16.48</v>
      </c>
      <c r="E569" s="219">
        <f t="shared" si="16"/>
        <v>0</v>
      </c>
      <c r="H569" s="241">
        <v>11.13</v>
      </c>
      <c r="I569">
        <f>MAX(H569:H$7096)</f>
        <v>16.82</v>
      </c>
      <c r="J569" s="219">
        <f t="shared" si="17"/>
        <v>-0.33828775267538641</v>
      </c>
    </row>
    <row r="570" spans="2:10">
      <c r="B570" s="217">
        <v>45026</v>
      </c>
      <c r="C570" s="218">
        <v>16.48</v>
      </c>
      <c r="D570">
        <f>MAX(C570:C$7096)</f>
        <v>16.48</v>
      </c>
      <c r="E570" s="219">
        <f t="shared" si="16"/>
        <v>0</v>
      </c>
      <c r="H570" s="241">
        <v>11.13</v>
      </c>
      <c r="I570">
        <f>MAX(H570:H$7096)</f>
        <v>16.82</v>
      </c>
      <c r="J570" s="219">
        <f t="shared" si="17"/>
        <v>-0.33828775267538641</v>
      </c>
    </row>
    <row r="571" spans="2:10">
      <c r="B571" s="217">
        <v>45023</v>
      </c>
      <c r="C571" s="218">
        <v>16.47</v>
      </c>
      <c r="D571">
        <f>MAX(C571:C$7096)</f>
        <v>16.47</v>
      </c>
      <c r="E571" s="219">
        <f t="shared" si="16"/>
        <v>0</v>
      </c>
      <c r="H571" s="241">
        <v>11.13</v>
      </c>
      <c r="I571">
        <f>MAX(H571:H$7096)</f>
        <v>16.82</v>
      </c>
      <c r="J571" s="219">
        <f t="shared" si="17"/>
        <v>-0.33828775267538641</v>
      </c>
    </row>
    <row r="572" spans="2:10">
      <c r="B572" s="217">
        <v>45022</v>
      </c>
      <c r="C572" s="218">
        <v>16.46</v>
      </c>
      <c r="D572">
        <f>MAX(C572:C$7096)</f>
        <v>16.46</v>
      </c>
      <c r="E572" s="219">
        <f t="shared" si="16"/>
        <v>0</v>
      </c>
      <c r="H572" s="241">
        <v>11.13</v>
      </c>
      <c r="I572">
        <f>MAX(H572:H$7096)</f>
        <v>16.82</v>
      </c>
      <c r="J572" s="219">
        <f t="shared" si="17"/>
        <v>-0.33828775267538641</v>
      </c>
    </row>
    <row r="573" spans="2:10">
      <c r="B573" s="217">
        <v>45021</v>
      </c>
      <c r="C573" s="218">
        <v>16.46</v>
      </c>
      <c r="D573">
        <f>MAX(C573:C$7096)</f>
        <v>16.46</v>
      </c>
      <c r="E573" s="219">
        <f t="shared" si="16"/>
        <v>0</v>
      </c>
      <c r="H573" s="241">
        <v>11.13</v>
      </c>
      <c r="I573">
        <f>MAX(H573:H$7096)</f>
        <v>16.82</v>
      </c>
      <c r="J573" s="219">
        <f t="shared" si="17"/>
        <v>-0.33828775267538641</v>
      </c>
    </row>
    <row r="574" spans="2:10">
      <c r="B574" s="217">
        <v>45020</v>
      </c>
      <c r="C574" s="218">
        <v>16.45</v>
      </c>
      <c r="D574">
        <f>MAX(C574:C$7096)</f>
        <v>16.45</v>
      </c>
      <c r="E574" s="219">
        <f t="shared" si="16"/>
        <v>0</v>
      </c>
      <c r="H574" s="241">
        <v>11.13</v>
      </c>
      <c r="I574">
        <f>MAX(H574:H$7096)</f>
        <v>16.82</v>
      </c>
      <c r="J574" s="219">
        <f t="shared" si="17"/>
        <v>-0.33828775267538641</v>
      </c>
    </row>
    <row r="575" spans="2:10">
      <c r="B575" s="217">
        <v>45019</v>
      </c>
      <c r="C575" s="218">
        <v>16.45</v>
      </c>
      <c r="D575">
        <f>MAX(C575:C$7096)</f>
        <v>16.45</v>
      </c>
      <c r="E575" s="219">
        <f t="shared" si="16"/>
        <v>0</v>
      </c>
      <c r="H575" s="241">
        <v>11.13</v>
      </c>
      <c r="I575">
        <f>MAX(H575:H$7096)</f>
        <v>16.82</v>
      </c>
      <c r="J575" s="219">
        <f t="shared" si="17"/>
        <v>-0.33828775267538641</v>
      </c>
    </row>
    <row r="576" spans="2:10">
      <c r="B576" s="217">
        <v>45016</v>
      </c>
      <c r="C576" s="218">
        <v>16.440000000000001</v>
      </c>
      <c r="D576">
        <f>MAX(C576:C$7096)</f>
        <v>16.440000000000001</v>
      </c>
      <c r="E576" s="219">
        <f t="shared" si="16"/>
        <v>0</v>
      </c>
      <c r="H576" s="241">
        <v>11.13</v>
      </c>
      <c r="I576">
        <f>MAX(H576:H$7096)</f>
        <v>16.82</v>
      </c>
      <c r="J576" s="219">
        <f t="shared" si="17"/>
        <v>-0.33828775267538641</v>
      </c>
    </row>
    <row r="577" spans="2:10">
      <c r="B577" s="217">
        <v>45015</v>
      </c>
      <c r="C577" s="218">
        <v>16.440000000000001</v>
      </c>
      <c r="D577">
        <f>MAX(C577:C$7096)</f>
        <v>16.440000000000001</v>
      </c>
      <c r="E577" s="219">
        <f t="shared" si="16"/>
        <v>0</v>
      </c>
      <c r="H577" s="241">
        <v>11.13</v>
      </c>
      <c r="I577">
        <f>MAX(H577:H$7096)</f>
        <v>16.82</v>
      </c>
      <c r="J577" s="219">
        <f t="shared" si="17"/>
        <v>-0.33828775267538641</v>
      </c>
    </row>
    <row r="578" spans="2:10">
      <c r="B578" s="217">
        <v>45014</v>
      </c>
      <c r="C578" s="218">
        <v>16.43</v>
      </c>
      <c r="D578">
        <f>MAX(C578:C$7096)</f>
        <v>16.43</v>
      </c>
      <c r="E578" s="219">
        <f t="shared" ref="E578:E641" si="18">(C578-D578)/D578</f>
        <v>0</v>
      </c>
      <c r="H578" s="241">
        <v>11.13</v>
      </c>
      <c r="I578">
        <f>MAX(H578:H$7096)</f>
        <v>16.82</v>
      </c>
      <c r="J578" s="219">
        <f t="shared" ref="J578:J641" si="19">(H578-I578)/I578</f>
        <v>-0.33828775267538641</v>
      </c>
    </row>
    <row r="579" spans="2:10">
      <c r="B579" s="217">
        <v>45013</v>
      </c>
      <c r="C579" s="218">
        <v>16.43</v>
      </c>
      <c r="D579">
        <f>MAX(C579:C$7096)</f>
        <v>16.43</v>
      </c>
      <c r="E579" s="219">
        <f t="shared" si="18"/>
        <v>0</v>
      </c>
      <c r="H579" s="241">
        <v>11.13</v>
      </c>
      <c r="I579">
        <f>MAX(H579:H$7096)</f>
        <v>16.82</v>
      </c>
      <c r="J579" s="219">
        <f t="shared" si="19"/>
        <v>-0.33828775267538641</v>
      </c>
    </row>
    <row r="580" spans="2:10">
      <c r="B580" s="217">
        <v>45012</v>
      </c>
      <c r="C580" s="218">
        <v>16.43</v>
      </c>
      <c r="D580">
        <f>MAX(C580:C$7096)</f>
        <v>16.43</v>
      </c>
      <c r="E580" s="219">
        <f t="shared" si="18"/>
        <v>0</v>
      </c>
      <c r="H580" s="241">
        <v>11.13</v>
      </c>
      <c r="I580">
        <f>MAX(H580:H$7096)</f>
        <v>16.82</v>
      </c>
      <c r="J580" s="219">
        <f t="shared" si="19"/>
        <v>-0.33828775267538641</v>
      </c>
    </row>
    <row r="581" spans="2:10">
      <c r="B581" s="217">
        <v>45009</v>
      </c>
      <c r="C581" s="218">
        <v>16.420000000000002</v>
      </c>
      <c r="D581">
        <f>MAX(C581:C$7096)</f>
        <v>16.43</v>
      </c>
      <c r="E581" s="219">
        <f t="shared" si="18"/>
        <v>-6.0864272671929461E-4</v>
      </c>
      <c r="H581" s="241">
        <v>11.13</v>
      </c>
      <c r="I581">
        <f>MAX(H581:H$7096)</f>
        <v>16.82</v>
      </c>
      <c r="J581" s="219">
        <f t="shared" si="19"/>
        <v>-0.33828775267538641</v>
      </c>
    </row>
    <row r="582" spans="2:10">
      <c r="B582" s="217">
        <v>45008</v>
      </c>
      <c r="C582" s="218">
        <v>16.41</v>
      </c>
      <c r="D582">
        <f>MAX(C582:C$7096)</f>
        <v>16.43</v>
      </c>
      <c r="E582" s="219">
        <f t="shared" si="18"/>
        <v>-1.2172854534388054E-3</v>
      </c>
      <c r="H582" s="241">
        <v>11.13</v>
      </c>
      <c r="I582">
        <f>MAX(H582:H$7096)</f>
        <v>16.82</v>
      </c>
      <c r="J582" s="219">
        <f t="shared" si="19"/>
        <v>-0.33828775267538641</v>
      </c>
    </row>
    <row r="583" spans="2:10">
      <c r="B583" s="217">
        <v>45007</v>
      </c>
      <c r="C583" s="218">
        <v>16.420000000000002</v>
      </c>
      <c r="D583">
        <f>MAX(C583:C$7096)</f>
        <v>16.43</v>
      </c>
      <c r="E583" s="219">
        <f t="shared" si="18"/>
        <v>-6.0864272671929461E-4</v>
      </c>
      <c r="H583" s="241">
        <v>11.13</v>
      </c>
      <c r="I583">
        <f>MAX(H583:H$7096)</f>
        <v>16.82</v>
      </c>
      <c r="J583" s="219">
        <f t="shared" si="19"/>
        <v>-0.33828775267538641</v>
      </c>
    </row>
    <row r="584" spans="2:10">
      <c r="B584" s="217">
        <v>45006</v>
      </c>
      <c r="C584" s="218">
        <v>16.420000000000002</v>
      </c>
      <c r="D584">
        <f>MAX(C584:C$7096)</f>
        <v>16.43</v>
      </c>
      <c r="E584" s="219">
        <f t="shared" si="18"/>
        <v>-6.0864272671929461E-4</v>
      </c>
      <c r="H584" s="241">
        <v>11.13</v>
      </c>
      <c r="I584">
        <f>MAX(H584:H$7096)</f>
        <v>16.82</v>
      </c>
      <c r="J584" s="219">
        <f t="shared" si="19"/>
        <v>-0.33828775267538641</v>
      </c>
    </row>
    <row r="585" spans="2:10">
      <c r="B585" s="217">
        <v>45005</v>
      </c>
      <c r="C585" s="218">
        <v>16.43</v>
      </c>
      <c r="D585">
        <f>MAX(C585:C$7096)</f>
        <v>16.43</v>
      </c>
      <c r="E585" s="219">
        <f t="shared" si="18"/>
        <v>0</v>
      </c>
      <c r="H585" s="241">
        <v>11.13</v>
      </c>
      <c r="I585">
        <f>MAX(H585:H$7096)</f>
        <v>16.82</v>
      </c>
      <c r="J585" s="219">
        <f t="shared" si="19"/>
        <v>-0.33828775267538641</v>
      </c>
    </row>
    <row r="586" spans="2:10">
      <c r="B586" s="217">
        <v>45002</v>
      </c>
      <c r="C586" s="218">
        <v>16.420000000000002</v>
      </c>
      <c r="D586">
        <f>MAX(C586:C$7096)</f>
        <v>16.420000000000002</v>
      </c>
      <c r="E586" s="219">
        <f t="shared" si="18"/>
        <v>0</v>
      </c>
      <c r="H586" s="241">
        <v>11.13</v>
      </c>
      <c r="I586">
        <f>MAX(H586:H$7096)</f>
        <v>16.82</v>
      </c>
      <c r="J586" s="219">
        <f t="shared" si="19"/>
        <v>-0.33828775267538641</v>
      </c>
    </row>
    <row r="587" spans="2:10">
      <c r="B587" s="217">
        <v>45001</v>
      </c>
      <c r="C587" s="218">
        <v>16.420000000000002</v>
      </c>
      <c r="D587">
        <f>MAX(C587:C$7096)</f>
        <v>16.420000000000002</v>
      </c>
      <c r="E587" s="219">
        <f t="shared" si="18"/>
        <v>0</v>
      </c>
      <c r="H587" s="241">
        <v>11.13</v>
      </c>
      <c r="I587">
        <f>MAX(H587:H$7096)</f>
        <v>16.82</v>
      </c>
      <c r="J587" s="219">
        <f t="shared" si="19"/>
        <v>-0.33828775267538641</v>
      </c>
    </row>
    <row r="588" spans="2:10">
      <c r="B588" s="217">
        <v>45000</v>
      </c>
      <c r="C588" s="218">
        <v>16.41</v>
      </c>
      <c r="D588">
        <f>MAX(C588:C$7096)</f>
        <v>16.41</v>
      </c>
      <c r="E588" s="219">
        <f t="shared" si="18"/>
        <v>0</v>
      </c>
      <c r="H588" s="241">
        <v>11.13</v>
      </c>
      <c r="I588">
        <f>MAX(H588:H$7096)</f>
        <v>16.82</v>
      </c>
      <c r="J588" s="219">
        <f t="shared" si="19"/>
        <v>-0.33828775267538641</v>
      </c>
    </row>
    <row r="589" spans="2:10">
      <c r="B589" s="217">
        <v>44999</v>
      </c>
      <c r="C589" s="218">
        <v>16.41</v>
      </c>
      <c r="D589">
        <f>MAX(C589:C$7096)</f>
        <v>16.41</v>
      </c>
      <c r="E589" s="219">
        <f t="shared" si="18"/>
        <v>0</v>
      </c>
      <c r="H589" s="241">
        <v>11.13</v>
      </c>
      <c r="I589">
        <f>MAX(H589:H$7096)</f>
        <v>16.82</v>
      </c>
      <c r="J589" s="219">
        <f t="shared" si="19"/>
        <v>-0.33828775267538641</v>
      </c>
    </row>
    <row r="590" spans="2:10">
      <c r="B590" s="217">
        <v>44998</v>
      </c>
      <c r="C590" s="218">
        <v>16.41</v>
      </c>
      <c r="D590">
        <f>MAX(C590:C$7096)</f>
        <v>16.41</v>
      </c>
      <c r="E590" s="219">
        <f t="shared" si="18"/>
        <v>0</v>
      </c>
      <c r="H590" s="241">
        <v>11.13</v>
      </c>
      <c r="I590">
        <f>MAX(H590:H$7096)</f>
        <v>16.82</v>
      </c>
      <c r="J590" s="219">
        <f t="shared" si="19"/>
        <v>-0.33828775267538641</v>
      </c>
    </row>
    <row r="591" spans="2:10">
      <c r="B591" s="217">
        <v>44995</v>
      </c>
      <c r="C591" s="218">
        <v>16.399999999999999</v>
      </c>
      <c r="D591">
        <f>MAX(C591:C$7096)</f>
        <v>16.399999999999999</v>
      </c>
      <c r="E591" s="219">
        <f t="shared" si="18"/>
        <v>0</v>
      </c>
      <c r="H591" s="241">
        <v>11.13</v>
      </c>
      <c r="I591">
        <f>MAX(H591:H$7096)</f>
        <v>16.82</v>
      </c>
      <c r="J591" s="219">
        <f t="shared" si="19"/>
        <v>-0.33828775267538641</v>
      </c>
    </row>
    <row r="592" spans="2:10">
      <c r="B592" s="217">
        <v>44994</v>
      </c>
      <c r="C592" s="218">
        <v>16.39</v>
      </c>
      <c r="D592">
        <f>MAX(C592:C$7096)</f>
        <v>16.39</v>
      </c>
      <c r="E592" s="219">
        <f t="shared" si="18"/>
        <v>0</v>
      </c>
      <c r="H592" s="241">
        <v>11.13</v>
      </c>
      <c r="I592">
        <f>MAX(H592:H$7096)</f>
        <v>16.82</v>
      </c>
      <c r="J592" s="219">
        <f t="shared" si="19"/>
        <v>-0.33828775267538641</v>
      </c>
    </row>
    <row r="593" spans="2:10">
      <c r="B593" s="217">
        <v>44993</v>
      </c>
      <c r="C593" s="218">
        <v>16.39</v>
      </c>
      <c r="D593">
        <f>MAX(C593:C$7096)</f>
        <v>16.39</v>
      </c>
      <c r="E593" s="219">
        <f t="shared" si="18"/>
        <v>0</v>
      </c>
      <c r="H593" s="241">
        <v>11.13</v>
      </c>
      <c r="I593">
        <f>MAX(H593:H$7096)</f>
        <v>16.82</v>
      </c>
      <c r="J593" s="219">
        <f t="shared" si="19"/>
        <v>-0.33828775267538641</v>
      </c>
    </row>
    <row r="594" spans="2:10">
      <c r="B594" s="217">
        <v>44992</v>
      </c>
      <c r="C594" s="218">
        <v>16.39</v>
      </c>
      <c r="D594">
        <f>MAX(C594:C$7096)</f>
        <v>16.39</v>
      </c>
      <c r="E594" s="219">
        <f t="shared" si="18"/>
        <v>0</v>
      </c>
      <c r="H594" s="241">
        <v>11.13</v>
      </c>
      <c r="I594">
        <f>MAX(H594:H$7096)</f>
        <v>16.82</v>
      </c>
      <c r="J594" s="219">
        <f t="shared" si="19"/>
        <v>-0.33828775267538641</v>
      </c>
    </row>
    <row r="595" spans="2:10">
      <c r="B595" s="217">
        <v>44991</v>
      </c>
      <c r="C595" s="218">
        <v>16.38</v>
      </c>
      <c r="D595">
        <f>MAX(C595:C$7096)</f>
        <v>16.38</v>
      </c>
      <c r="E595" s="219">
        <f t="shared" si="18"/>
        <v>0</v>
      </c>
      <c r="H595" s="241">
        <v>11.13</v>
      </c>
      <c r="I595">
        <f>MAX(H595:H$7096)</f>
        <v>16.82</v>
      </c>
      <c r="J595" s="219">
        <f t="shared" si="19"/>
        <v>-0.33828775267538641</v>
      </c>
    </row>
    <row r="596" spans="2:10">
      <c r="B596" s="217">
        <v>44988</v>
      </c>
      <c r="C596" s="218">
        <v>16.38</v>
      </c>
      <c r="D596">
        <f>MAX(C596:C$7096)</f>
        <v>16.38</v>
      </c>
      <c r="E596" s="219">
        <f t="shared" si="18"/>
        <v>0</v>
      </c>
      <c r="H596" s="241">
        <v>11.13</v>
      </c>
      <c r="I596">
        <f>MAX(H596:H$7096)</f>
        <v>16.82</v>
      </c>
      <c r="J596" s="219">
        <f t="shared" si="19"/>
        <v>-0.33828775267538641</v>
      </c>
    </row>
    <row r="597" spans="2:10">
      <c r="B597" s="217">
        <v>44987</v>
      </c>
      <c r="C597" s="218">
        <v>16.37</v>
      </c>
      <c r="D597">
        <f>MAX(C597:C$7096)</f>
        <v>16.37</v>
      </c>
      <c r="E597" s="219">
        <f t="shared" si="18"/>
        <v>0</v>
      </c>
      <c r="H597" s="241">
        <v>11.13</v>
      </c>
      <c r="I597">
        <f>MAX(H597:H$7096)</f>
        <v>16.82</v>
      </c>
      <c r="J597" s="219">
        <f t="shared" si="19"/>
        <v>-0.33828775267538641</v>
      </c>
    </row>
    <row r="598" spans="2:10">
      <c r="B598" s="217">
        <v>44986</v>
      </c>
      <c r="C598" s="218">
        <v>16.37</v>
      </c>
      <c r="D598">
        <f>MAX(C598:C$7096)</f>
        <v>16.37</v>
      </c>
      <c r="E598" s="219">
        <f t="shared" si="18"/>
        <v>0</v>
      </c>
      <c r="H598" s="241">
        <v>10.68</v>
      </c>
      <c r="I598">
        <f>MAX(H598:H$7096)</f>
        <v>16.82</v>
      </c>
      <c r="J598" s="219">
        <f t="shared" si="19"/>
        <v>-0.36504161712247329</v>
      </c>
    </row>
    <row r="599" spans="2:10">
      <c r="B599" s="217">
        <v>44985</v>
      </c>
      <c r="C599" s="218">
        <v>16.37</v>
      </c>
      <c r="D599">
        <f>MAX(C599:C$7096)</f>
        <v>16.37</v>
      </c>
      <c r="E599" s="219">
        <f t="shared" si="18"/>
        <v>0</v>
      </c>
      <c r="H599" s="241">
        <v>10.68</v>
      </c>
      <c r="I599">
        <f>MAX(H599:H$7096)</f>
        <v>16.82</v>
      </c>
      <c r="J599" s="219">
        <f t="shared" si="19"/>
        <v>-0.36504161712247329</v>
      </c>
    </row>
    <row r="600" spans="2:10">
      <c r="B600" s="217">
        <v>44984</v>
      </c>
      <c r="C600" s="218">
        <v>16.36</v>
      </c>
      <c r="D600">
        <f>MAX(C600:C$7096)</f>
        <v>16.36</v>
      </c>
      <c r="E600" s="219">
        <f t="shared" si="18"/>
        <v>0</v>
      </c>
      <c r="H600" s="241">
        <v>10.68</v>
      </c>
      <c r="I600">
        <f>MAX(H600:H$7096)</f>
        <v>16.82</v>
      </c>
      <c r="J600" s="219">
        <f t="shared" si="19"/>
        <v>-0.36504161712247329</v>
      </c>
    </row>
    <row r="601" spans="2:10">
      <c r="B601" s="217">
        <v>44981</v>
      </c>
      <c r="C601" s="218">
        <v>16.350000000000001</v>
      </c>
      <c r="D601">
        <f>MAX(C601:C$7096)</f>
        <v>16.350000000000001</v>
      </c>
      <c r="E601" s="219">
        <f t="shared" si="18"/>
        <v>0</v>
      </c>
      <c r="H601" s="241">
        <v>10.68</v>
      </c>
      <c r="I601">
        <f>MAX(H601:H$7096)</f>
        <v>16.82</v>
      </c>
      <c r="J601" s="219">
        <f t="shared" si="19"/>
        <v>-0.36504161712247329</v>
      </c>
    </row>
    <row r="602" spans="2:10">
      <c r="B602" s="217">
        <v>44980</v>
      </c>
      <c r="C602" s="218">
        <v>16.350000000000001</v>
      </c>
      <c r="D602">
        <f>MAX(C602:C$7096)</f>
        <v>16.350000000000001</v>
      </c>
      <c r="E602" s="219">
        <f t="shared" si="18"/>
        <v>0</v>
      </c>
      <c r="H602" s="241">
        <v>10.68</v>
      </c>
      <c r="I602">
        <f>MAX(H602:H$7096)</f>
        <v>16.82</v>
      </c>
      <c r="J602" s="219">
        <f t="shared" si="19"/>
        <v>-0.36504161712247329</v>
      </c>
    </row>
    <row r="603" spans="2:10">
      <c r="B603" s="217">
        <v>44979</v>
      </c>
      <c r="C603" s="218">
        <v>16.350000000000001</v>
      </c>
      <c r="D603">
        <f>MAX(C603:C$7096)</f>
        <v>16.350000000000001</v>
      </c>
      <c r="E603" s="219">
        <f t="shared" si="18"/>
        <v>0</v>
      </c>
      <c r="H603" s="241">
        <v>10.68</v>
      </c>
      <c r="I603">
        <f>MAX(H603:H$7096)</f>
        <v>16.82</v>
      </c>
      <c r="J603" s="219">
        <f t="shared" si="19"/>
        <v>-0.36504161712247329</v>
      </c>
    </row>
    <row r="604" spans="2:10">
      <c r="B604" s="217">
        <v>44978</v>
      </c>
      <c r="C604" s="218">
        <v>16.34</v>
      </c>
      <c r="D604">
        <f>MAX(C604:C$7096)</f>
        <v>16.34</v>
      </c>
      <c r="E604" s="219">
        <f t="shared" si="18"/>
        <v>0</v>
      </c>
      <c r="H604" s="241">
        <v>10.68</v>
      </c>
      <c r="I604">
        <f>MAX(H604:H$7096)</f>
        <v>16.82</v>
      </c>
      <c r="J604" s="219">
        <f t="shared" si="19"/>
        <v>-0.36504161712247329</v>
      </c>
    </row>
    <row r="605" spans="2:10">
      <c r="B605" s="217">
        <v>44977</v>
      </c>
      <c r="C605" s="218">
        <v>16.34</v>
      </c>
      <c r="D605">
        <f>MAX(C605:C$7096)</f>
        <v>16.34</v>
      </c>
      <c r="E605" s="219">
        <f t="shared" si="18"/>
        <v>0</v>
      </c>
      <c r="H605" s="241">
        <v>10.68</v>
      </c>
      <c r="I605">
        <f>MAX(H605:H$7096)</f>
        <v>16.82</v>
      </c>
      <c r="J605" s="219">
        <f t="shared" si="19"/>
        <v>-0.36504161712247329</v>
      </c>
    </row>
    <row r="606" spans="2:10">
      <c r="B606" s="217">
        <v>44974</v>
      </c>
      <c r="C606" s="218">
        <v>16.329999999999998</v>
      </c>
      <c r="D606">
        <f>MAX(C606:C$7096)</f>
        <v>16.329999999999998</v>
      </c>
      <c r="E606" s="219">
        <f t="shared" si="18"/>
        <v>0</v>
      </c>
      <c r="H606" s="241">
        <v>10.68</v>
      </c>
      <c r="I606">
        <f>MAX(H606:H$7096)</f>
        <v>16.82</v>
      </c>
      <c r="J606" s="219">
        <f t="shared" si="19"/>
        <v>-0.36504161712247329</v>
      </c>
    </row>
    <row r="607" spans="2:10">
      <c r="B607" s="217">
        <v>44973</v>
      </c>
      <c r="C607" s="218">
        <v>16.329999999999998</v>
      </c>
      <c r="D607">
        <f>MAX(C607:C$7096)</f>
        <v>16.329999999999998</v>
      </c>
      <c r="E607" s="219">
        <f t="shared" si="18"/>
        <v>0</v>
      </c>
      <c r="H607" s="241">
        <v>10.68</v>
      </c>
      <c r="I607">
        <f>MAX(H607:H$7096)</f>
        <v>16.82</v>
      </c>
      <c r="J607" s="219">
        <f t="shared" si="19"/>
        <v>-0.36504161712247329</v>
      </c>
    </row>
    <row r="608" spans="2:10">
      <c r="B608" s="217">
        <v>44972</v>
      </c>
      <c r="C608" s="218">
        <v>16.32</v>
      </c>
      <c r="D608">
        <f>MAX(C608:C$7096)</f>
        <v>16.32</v>
      </c>
      <c r="E608" s="219">
        <f t="shared" si="18"/>
        <v>0</v>
      </c>
      <c r="H608" s="241">
        <v>10.68</v>
      </c>
      <c r="I608">
        <f>MAX(H608:H$7096)</f>
        <v>16.82</v>
      </c>
      <c r="J608" s="219">
        <f t="shared" si="19"/>
        <v>-0.36504161712247329</v>
      </c>
    </row>
    <row r="609" spans="2:10">
      <c r="B609" s="217">
        <v>44971</v>
      </c>
      <c r="C609" s="218">
        <v>16.32</v>
      </c>
      <c r="D609">
        <f>MAX(C609:C$7096)</f>
        <v>16.32</v>
      </c>
      <c r="E609" s="219">
        <f t="shared" si="18"/>
        <v>0</v>
      </c>
      <c r="H609" s="241">
        <v>10.68</v>
      </c>
      <c r="I609">
        <f>MAX(H609:H$7096)</f>
        <v>16.82</v>
      </c>
      <c r="J609" s="219">
        <f t="shared" si="19"/>
        <v>-0.36504161712247329</v>
      </c>
    </row>
    <row r="610" spans="2:10">
      <c r="B610" s="217">
        <v>44970</v>
      </c>
      <c r="C610" s="218">
        <v>16.32</v>
      </c>
      <c r="D610">
        <f>MAX(C610:C$7096)</f>
        <v>16.32</v>
      </c>
      <c r="E610" s="219">
        <f t="shared" si="18"/>
        <v>0</v>
      </c>
      <c r="H610" s="241">
        <v>10.68</v>
      </c>
      <c r="I610">
        <f>MAX(H610:H$7096)</f>
        <v>16.82</v>
      </c>
      <c r="J610" s="219">
        <f t="shared" si="19"/>
        <v>-0.36504161712247329</v>
      </c>
    </row>
    <row r="611" spans="2:10">
      <c r="B611" s="217">
        <v>44967</v>
      </c>
      <c r="C611" s="218">
        <v>16.309999999999999</v>
      </c>
      <c r="D611">
        <f>MAX(C611:C$7096)</f>
        <v>16.309999999999999</v>
      </c>
      <c r="E611" s="219">
        <f t="shared" si="18"/>
        <v>0</v>
      </c>
      <c r="H611" s="241">
        <v>10.68</v>
      </c>
      <c r="I611">
        <f>MAX(H611:H$7096)</f>
        <v>16.82</v>
      </c>
      <c r="J611" s="219">
        <f t="shared" si="19"/>
        <v>-0.36504161712247329</v>
      </c>
    </row>
    <row r="612" spans="2:10">
      <c r="B612" s="217">
        <v>44966</v>
      </c>
      <c r="C612" s="218">
        <v>16.3</v>
      </c>
      <c r="D612">
        <f>MAX(C612:C$7096)</f>
        <v>16.3</v>
      </c>
      <c r="E612" s="219">
        <f t="shared" si="18"/>
        <v>0</v>
      </c>
      <c r="H612" s="241">
        <v>10.68</v>
      </c>
      <c r="I612">
        <f>MAX(H612:H$7096)</f>
        <v>16.82</v>
      </c>
      <c r="J612" s="219">
        <f t="shared" si="19"/>
        <v>-0.36504161712247329</v>
      </c>
    </row>
    <row r="613" spans="2:10">
      <c r="B613" s="217">
        <v>44965</v>
      </c>
      <c r="C613" s="218">
        <v>16.3</v>
      </c>
      <c r="D613">
        <f>MAX(C613:C$7096)</f>
        <v>16.3</v>
      </c>
      <c r="E613" s="219">
        <f t="shared" si="18"/>
        <v>0</v>
      </c>
      <c r="H613" s="241">
        <v>10.68</v>
      </c>
      <c r="I613">
        <f>MAX(H613:H$7096)</f>
        <v>16.82</v>
      </c>
      <c r="J613" s="219">
        <f t="shared" si="19"/>
        <v>-0.36504161712247329</v>
      </c>
    </row>
    <row r="614" spans="2:10">
      <c r="B614" s="217">
        <v>44964</v>
      </c>
      <c r="C614" s="218">
        <v>16.3</v>
      </c>
      <c r="D614">
        <f>MAX(C614:C$7096)</f>
        <v>16.3</v>
      </c>
      <c r="E614" s="219">
        <f t="shared" si="18"/>
        <v>0</v>
      </c>
      <c r="H614" s="241">
        <v>10.68</v>
      </c>
      <c r="I614">
        <f>MAX(H614:H$7096)</f>
        <v>16.82</v>
      </c>
      <c r="J614" s="219">
        <f t="shared" si="19"/>
        <v>-0.36504161712247329</v>
      </c>
    </row>
    <row r="615" spans="2:10">
      <c r="B615" s="217">
        <v>44963</v>
      </c>
      <c r="C615" s="218">
        <v>16.29</v>
      </c>
      <c r="D615">
        <f>MAX(C615:C$7096)</f>
        <v>16.29</v>
      </c>
      <c r="E615" s="219">
        <f t="shared" si="18"/>
        <v>0</v>
      </c>
      <c r="H615" s="241">
        <v>10.68</v>
      </c>
      <c r="I615">
        <f>MAX(H615:H$7096)</f>
        <v>16.82</v>
      </c>
      <c r="J615" s="219">
        <f t="shared" si="19"/>
        <v>-0.36504161712247329</v>
      </c>
    </row>
    <row r="616" spans="2:10">
      <c r="B616" s="217">
        <v>44960</v>
      </c>
      <c r="C616" s="218">
        <v>16.28</v>
      </c>
      <c r="D616">
        <f>MAX(C616:C$7096)</f>
        <v>16.28</v>
      </c>
      <c r="E616" s="219">
        <f t="shared" si="18"/>
        <v>0</v>
      </c>
      <c r="H616" s="241">
        <v>10.68</v>
      </c>
      <c r="I616">
        <f>MAX(H616:H$7096)</f>
        <v>16.82</v>
      </c>
      <c r="J616" s="219">
        <f t="shared" si="19"/>
        <v>-0.36504161712247329</v>
      </c>
    </row>
    <row r="617" spans="2:10">
      <c r="B617" s="217">
        <v>44959</v>
      </c>
      <c r="C617" s="218">
        <v>16.239999999999998</v>
      </c>
      <c r="D617">
        <f>MAX(C617:C$7096)</f>
        <v>16.239999999999998</v>
      </c>
      <c r="E617" s="219">
        <f t="shared" si="18"/>
        <v>0</v>
      </c>
      <c r="H617" s="241">
        <v>10.68</v>
      </c>
      <c r="I617">
        <f>MAX(H617:H$7096)</f>
        <v>16.82</v>
      </c>
      <c r="J617" s="219">
        <f t="shared" si="19"/>
        <v>-0.36504161712247329</v>
      </c>
    </row>
    <row r="618" spans="2:10">
      <c r="B618" s="217">
        <v>44958</v>
      </c>
      <c r="C618" s="218">
        <v>16.239999999999998</v>
      </c>
      <c r="D618">
        <f>MAX(C618:C$7096)</f>
        <v>16.239999999999998</v>
      </c>
      <c r="E618" s="219">
        <f t="shared" si="18"/>
        <v>0</v>
      </c>
      <c r="H618" s="241">
        <v>10.68</v>
      </c>
      <c r="I618">
        <f>MAX(H618:H$7096)</f>
        <v>16.82</v>
      </c>
      <c r="J618" s="219">
        <f t="shared" si="19"/>
        <v>-0.36504161712247329</v>
      </c>
    </row>
    <row r="619" spans="2:10">
      <c r="B619" s="217">
        <v>44957</v>
      </c>
      <c r="C619" s="218">
        <v>16.239999999999998</v>
      </c>
      <c r="D619">
        <f>MAX(C619:C$7096)</f>
        <v>16.239999999999998</v>
      </c>
      <c r="E619" s="219">
        <f t="shared" si="18"/>
        <v>0</v>
      </c>
      <c r="H619" s="241">
        <v>10.68</v>
      </c>
      <c r="I619">
        <f>MAX(H619:H$7096)</f>
        <v>16.82</v>
      </c>
      <c r="J619" s="219">
        <f t="shared" si="19"/>
        <v>-0.36504161712247329</v>
      </c>
    </row>
    <row r="620" spans="2:10">
      <c r="B620" s="217">
        <v>44956</v>
      </c>
      <c r="C620" s="218">
        <v>16.21</v>
      </c>
      <c r="D620">
        <f>MAX(C620:C$7096)</f>
        <v>16.21</v>
      </c>
      <c r="E620" s="219">
        <f t="shared" si="18"/>
        <v>0</v>
      </c>
      <c r="H620" s="241">
        <v>10.68</v>
      </c>
      <c r="I620">
        <f>MAX(H620:H$7096)</f>
        <v>16.82</v>
      </c>
      <c r="J620" s="219">
        <f t="shared" si="19"/>
        <v>-0.36504161712247329</v>
      </c>
    </row>
    <row r="621" spans="2:10">
      <c r="B621" s="217">
        <v>44953</v>
      </c>
      <c r="C621" s="218">
        <v>16.149999999999999</v>
      </c>
      <c r="D621">
        <f>MAX(C621:C$7096)</f>
        <v>16.18</v>
      </c>
      <c r="E621" s="219">
        <f t="shared" si="18"/>
        <v>-1.8541409147095882E-3</v>
      </c>
      <c r="H621" s="241">
        <v>10.68</v>
      </c>
      <c r="I621">
        <f>MAX(H621:H$7096)</f>
        <v>16.82</v>
      </c>
      <c r="J621" s="219">
        <f t="shared" si="19"/>
        <v>-0.36504161712247329</v>
      </c>
    </row>
    <row r="622" spans="2:10">
      <c r="B622" s="217">
        <v>44952</v>
      </c>
      <c r="C622" s="218">
        <v>16.04</v>
      </c>
      <c r="D622">
        <f>MAX(C622:C$7096)</f>
        <v>16.18</v>
      </c>
      <c r="E622" s="219">
        <f t="shared" si="18"/>
        <v>-8.6526576019777864E-3</v>
      </c>
      <c r="H622" s="241">
        <v>10.68</v>
      </c>
      <c r="I622">
        <f>MAX(H622:H$7096)</f>
        <v>16.82</v>
      </c>
      <c r="J622" s="219">
        <f t="shared" si="19"/>
        <v>-0.36504161712247329</v>
      </c>
    </row>
    <row r="623" spans="2:10">
      <c r="B623" s="217">
        <v>44951</v>
      </c>
      <c r="C623" s="218">
        <v>16.04</v>
      </c>
      <c r="D623">
        <f>MAX(C623:C$7096)</f>
        <v>16.18</v>
      </c>
      <c r="E623" s="219">
        <f t="shared" si="18"/>
        <v>-8.6526576019777864E-3</v>
      </c>
      <c r="H623" s="241">
        <v>10.68</v>
      </c>
      <c r="I623">
        <f>MAX(H623:H$7096)</f>
        <v>16.82</v>
      </c>
      <c r="J623" s="219">
        <f t="shared" si="19"/>
        <v>-0.36504161712247329</v>
      </c>
    </row>
    <row r="624" spans="2:10">
      <c r="B624" s="217">
        <v>44950</v>
      </c>
      <c r="C624" s="218">
        <v>16.03</v>
      </c>
      <c r="D624">
        <f>MAX(C624:C$7096)</f>
        <v>16.18</v>
      </c>
      <c r="E624" s="219">
        <f t="shared" si="18"/>
        <v>-9.2707045735475023E-3</v>
      </c>
      <c r="H624" s="241">
        <v>10.68</v>
      </c>
      <c r="I624">
        <f>MAX(H624:H$7096)</f>
        <v>16.82</v>
      </c>
      <c r="J624" s="219">
        <f t="shared" si="19"/>
        <v>-0.36504161712247329</v>
      </c>
    </row>
    <row r="625" spans="2:10">
      <c r="B625" s="217">
        <v>44949</v>
      </c>
      <c r="C625" s="218">
        <v>16.03</v>
      </c>
      <c r="D625">
        <f>MAX(C625:C$7096)</f>
        <v>16.18</v>
      </c>
      <c r="E625" s="219">
        <f t="shared" si="18"/>
        <v>-9.2707045735475023E-3</v>
      </c>
      <c r="H625" s="241">
        <v>10.68</v>
      </c>
      <c r="I625">
        <f>MAX(H625:H$7096)</f>
        <v>16.82</v>
      </c>
      <c r="J625" s="219">
        <f t="shared" si="19"/>
        <v>-0.36504161712247329</v>
      </c>
    </row>
    <row r="626" spans="2:10">
      <c r="B626" s="217">
        <v>44946</v>
      </c>
      <c r="C626" s="218">
        <v>16.02</v>
      </c>
      <c r="D626">
        <f>MAX(C626:C$7096)</f>
        <v>16.18</v>
      </c>
      <c r="E626" s="219">
        <f t="shared" si="18"/>
        <v>-9.8887515451174385E-3</v>
      </c>
      <c r="H626" s="241">
        <v>10.68</v>
      </c>
      <c r="I626">
        <f>MAX(H626:H$7096)</f>
        <v>16.82</v>
      </c>
      <c r="J626" s="219">
        <f t="shared" si="19"/>
        <v>-0.36504161712247329</v>
      </c>
    </row>
    <row r="627" spans="2:10">
      <c r="B627" s="217">
        <v>44945</v>
      </c>
      <c r="C627" s="218">
        <v>16.02</v>
      </c>
      <c r="D627">
        <f>MAX(C627:C$7096)</f>
        <v>16.18</v>
      </c>
      <c r="E627" s="219">
        <f t="shared" si="18"/>
        <v>-9.8887515451174385E-3</v>
      </c>
      <c r="H627" s="241">
        <v>10.68</v>
      </c>
      <c r="I627">
        <f>MAX(H627:H$7096)</f>
        <v>16.82</v>
      </c>
      <c r="J627" s="219">
        <f t="shared" si="19"/>
        <v>-0.36504161712247329</v>
      </c>
    </row>
    <row r="628" spans="2:10">
      <c r="B628" s="217">
        <v>44944</v>
      </c>
      <c r="C628" s="218">
        <v>16.010000000000002</v>
      </c>
      <c r="D628">
        <f>MAX(C628:C$7096)</f>
        <v>16.18</v>
      </c>
      <c r="E628" s="219">
        <f t="shared" si="18"/>
        <v>-1.0506798516687154E-2</v>
      </c>
      <c r="H628" s="241">
        <v>10.68</v>
      </c>
      <c r="I628">
        <f>MAX(H628:H$7096)</f>
        <v>16.82</v>
      </c>
      <c r="J628" s="219">
        <f t="shared" si="19"/>
        <v>-0.36504161712247329</v>
      </c>
    </row>
    <row r="629" spans="2:10">
      <c r="B629" s="217">
        <v>44943</v>
      </c>
      <c r="C629" s="218">
        <v>16.010000000000002</v>
      </c>
      <c r="D629">
        <f>MAX(C629:C$7096)</f>
        <v>16.18</v>
      </c>
      <c r="E629" s="219">
        <f t="shared" si="18"/>
        <v>-1.0506798516687154E-2</v>
      </c>
      <c r="H629" s="241">
        <v>10.68</v>
      </c>
      <c r="I629">
        <f>MAX(H629:H$7096)</f>
        <v>16.82</v>
      </c>
      <c r="J629" s="219">
        <f t="shared" si="19"/>
        <v>-0.36504161712247329</v>
      </c>
    </row>
    <row r="630" spans="2:10">
      <c r="B630" s="217">
        <v>44942</v>
      </c>
      <c r="C630" s="218">
        <v>16.010000000000002</v>
      </c>
      <c r="D630">
        <f>MAX(C630:C$7096)</f>
        <v>16.18</v>
      </c>
      <c r="E630" s="219">
        <f t="shared" si="18"/>
        <v>-1.0506798516687154E-2</v>
      </c>
      <c r="H630" s="241">
        <v>10.68</v>
      </c>
      <c r="I630">
        <f>MAX(H630:H$7096)</f>
        <v>16.82</v>
      </c>
      <c r="J630" s="219">
        <f t="shared" si="19"/>
        <v>-0.36504161712247329</v>
      </c>
    </row>
    <row r="631" spans="2:10">
      <c r="B631" s="217">
        <v>44939</v>
      </c>
      <c r="C631" s="218">
        <v>16</v>
      </c>
      <c r="D631">
        <f>MAX(C631:C$7096)</f>
        <v>16.18</v>
      </c>
      <c r="E631" s="219">
        <f t="shared" si="18"/>
        <v>-1.1124845488257091E-2</v>
      </c>
      <c r="H631" s="241">
        <v>10.68</v>
      </c>
      <c r="I631">
        <f>MAX(H631:H$7096)</f>
        <v>16.82</v>
      </c>
      <c r="J631" s="219">
        <f t="shared" si="19"/>
        <v>-0.36504161712247329</v>
      </c>
    </row>
    <row r="632" spans="2:10">
      <c r="B632" s="217">
        <v>44938</v>
      </c>
      <c r="C632" s="218">
        <v>15.98</v>
      </c>
      <c r="D632">
        <f>MAX(C632:C$7096)</f>
        <v>16.18</v>
      </c>
      <c r="E632" s="219">
        <f t="shared" si="18"/>
        <v>-1.2360939431396743E-2</v>
      </c>
      <c r="H632" s="241">
        <v>10.68</v>
      </c>
      <c r="I632">
        <f>MAX(H632:H$7096)</f>
        <v>16.82</v>
      </c>
      <c r="J632" s="219">
        <f t="shared" si="19"/>
        <v>-0.36504161712247329</v>
      </c>
    </row>
    <row r="633" spans="2:10">
      <c r="B633" s="217">
        <v>44937</v>
      </c>
      <c r="C633" s="218">
        <v>15.98</v>
      </c>
      <c r="D633">
        <f>MAX(C633:C$7096)</f>
        <v>16.18</v>
      </c>
      <c r="E633" s="219">
        <f t="shared" si="18"/>
        <v>-1.2360939431396743E-2</v>
      </c>
      <c r="H633" s="241">
        <v>10.68</v>
      </c>
      <c r="I633">
        <f>MAX(H633:H$7096)</f>
        <v>16.82</v>
      </c>
      <c r="J633" s="219">
        <f t="shared" si="19"/>
        <v>-0.36504161712247329</v>
      </c>
    </row>
    <row r="634" spans="2:10">
      <c r="B634" s="217">
        <v>44936</v>
      </c>
      <c r="C634" s="218">
        <v>15.98</v>
      </c>
      <c r="D634">
        <f>MAX(C634:C$7096)</f>
        <v>16.18</v>
      </c>
      <c r="E634" s="219">
        <f t="shared" si="18"/>
        <v>-1.2360939431396743E-2</v>
      </c>
      <c r="H634" s="241">
        <v>10.68</v>
      </c>
      <c r="I634">
        <f>MAX(H634:H$7096)</f>
        <v>16.82</v>
      </c>
      <c r="J634" s="219">
        <f t="shared" si="19"/>
        <v>-0.36504161712247329</v>
      </c>
    </row>
    <row r="635" spans="2:10">
      <c r="B635" s="217">
        <v>44935</v>
      </c>
      <c r="C635" s="218">
        <v>15.98</v>
      </c>
      <c r="D635">
        <f>MAX(C635:C$7096)</f>
        <v>16.18</v>
      </c>
      <c r="E635" s="219">
        <f t="shared" si="18"/>
        <v>-1.2360939431396743E-2</v>
      </c>
      <c r="H635" s="241">
        <v>10.68</v>
      </c>
      <c r="I635">
        <f>MAX(H635:H$7096)</f>
        <v>16.82</v>
      </c>
      <c r="J635" s="219">
        <f t="shared" si="19"/>
        <v>-0.36504161712247329</v>
      </c>
    </row>
    <row r="636" spans="2:10">
      <c r="B636" s="217">
        <v>44932</v>
      </c>
      <c r="C636" s="218">
        <v>15.97</v>
      </c>
      <c r="D636">
        <f>MAX(C636:C$7096)</f>
        <v>16.18</v>
      </c>
      <c r="E636" s="219">
        <f t="shared" si="18"/>
        <v>-1.2978986402966568E-2</v>
      </c>
      <c r="H636" s="241">
        <v>10.68</v>
      </c>
      <c r="I636">
        <f>MAX(H636:H$7096)</f>
        <v>16.82</v>
      </c>
      <c r="J636" s="219">
        <f t="shared" si="19"/>
        <v>-0.36504161712247329</v>
      </c>
    </row>
    <row r="637" spans="2:10">
      <c r="B637" s="217">
        <v>44931</v>
      </c>
      <c r="C637" s="218">
        <v>15.97</v>
      </c>
      <c r="D637">
        <f>MAX(C637:C$7096)</f>
        <v>16.18</v>
      </c>
      <c r="E637" s="219">
        <f t="shared" si="18"/>
        <v>-1.2978986402966568E-2</v>
      </c>
      <c r="H637" s="241">
        <v>10.68</v>
      </c>
      <c r="I637">
        <f>MAX(H637:H$7096)</f>
        <v>16.82</v>
      </c>
      <c r="J637" s="219">
        <f t="shared" si="19"/>
        <v>-0.36504161712247329</v>
      </c>
    </row>
    <row r="638" spans="2:10">
      <c r="B638" s="217">
        <v>44930</v>
      </c>
      <c r="C638" s="218">
        <v>15.97</v>
      </c>
      <c r="D638">
        <f>MAX(C638:C$7096)</f>
        <v>16.18</v>
      </c>
      <c r="E638" s="219">
        <f t="shared" si="18"/>
        <v>-1.2978986402966568E-2</v>
      </c>
      <c r="H638" s="241">
        <v>10.68</v>
      </c>
      <c r="I638">
        <f>MAX(H638:H$7096)</f>
        <v>16.82</v>
      </c>
      <c r="J638" s="219">
        <f t="shared" si="19"/>
        <v>-0.36504161712247329</v>
      </c>
    </row>
    <row r="639" spans="2:10">
      <c r="B639" s="217">
        <v>44929</v>
      </c>
      <c r="C639" s="218">
        <v>15.96</v>
      </c>
      <c r="D639">
        <f>MAX(C639:C$7096)</f>
        <v>16.18</v>
      </c>
      <c r="E639" s="219">
        <f t="shared" si="18"/>
        <v>-1.3597033374536395E-2</v>
      </c>
      <c r="H639" s="241">
        <v>10.68</v>
      </c>
      <c r="I639">
        <f>MAX(H639:H$7096)</f>
        <v>16.82</v>
      </c>
      <c r="J639" s="219">
        <f t="shared" si="19"/>
        <v>-0.36504161712247329</v>
      </c>
    </row>
    <row r="640" spans="2:10">
      <c r="B640" s="217">
        <v>44928</v>
      </c>
      <c r="C640" s="218">
        <v>15.96</v>
      </c>
      <c r="D640">
        <f>MAX(C640:C$7096)</f>
        <v>16.18</v>
      </c>
      <c r="E640" s="219">
        <f t="shared" si="18"/>
        <v>-1.3597033374536395E-2</v>
      </c>
      <c r="H640" s="241">
        <v>10.68</v>
      </c>
      <c r="I640">
        <f>MAX(H640:H$7096)</f>
        <v>16.82</v>
      </c>
      <c r="J640" s="219">
        <f t="shared" si="19"/>
        <v>-0.36504161712247329</v>
      </c>
    </row>
    <row r="641" spans="2:10">
      <c r="B641" s="217">
        <v>44925</v>
      </c>
      <c r="C641" s="218">
        <v>15.94</v>
      </c>
      <c r="D641">
        <f>MAX(C641:C$7096)</f>
        <v>16.18</v>
      </c>
      <c r="E641" s="219">
        <f t="shared" si="18"/>
        <v>-1.4833127317676156E-2</v>
      </c>
      <c r="H641" s="241">
        <v>10.68</v>
      </c>
      <c r="I641">
        <f>MAX(H641:H$7096)</f>
        <v>16.82</v>
      </c>
      <c r="J641" s="219">
        <f t="shared" si="19"/>
        <v>-0.36504161712247329</v>
      </c>
    </row>
    <row r="642" spans="2:10">
      <c r="B642" s="217">
        <v>44924</v>
      </c>
      <c r="C642" s="218">
        <v>15.89</v>
      </c>
      <c r="D642">
        <f>MAX(C642:C$7096)</f>
        <v>16.18</v>
      </c>
      <c r="E642" s="219">
        <f t="shared" ref="E642:E705" si="20">(C642-D642)/D642</f>
        <v>-1.7923362175525287E-2</v>
      </c>
      <c r="H642" s="241">
        <v>10.68</v>
      </c>
      <c r="I642">
        <f>MAX(H642:H$7096)</f>
        <v>16.82</v>
      </c>
      <c r="J642" s="219">
        <f t="shared" ref="J642:J705" si="21">(H642-I642)/I642</f>
        <v>-0.36504161712247329</v>
      </c>
    </row>
    <row r="643" spans="2:10">
      <c r="B643" s="217">
        <v>44923</v>
      </c>
      <c r="C643" s="218">
        <v>15.89</v>
      </c>
      <c r="D643">
        <f>MAX(C643:C$7096)</f>
        <v>16.18</v>
      </c>
      <c r="E643" s="219">
        <f t="shared" si="20"/>
        <v>-1.7923362175525287E-2</v>
      </c>
      <c r="H643" s="241">
        <v>10.68</v>
      </c>
      <c r="I643">
        <f>MAX(H643:H$7096)</f>
        <v>16.82</v>
      </c>
      <c r="J643" s="219">
        <f t="shared" si="21"/>
        <v>-0.36504161712247329</v>
      </c>
    </row>
    <row r="644" spans="2:10">
      <c r="B644" s="217">
        <v>44922</v>
      </c>
      <c r="C644" s="218">
        <v>15.88</v>
      </c>
      <c r="D644">
        <f>MAX(C644:C$7096)</f>
        <v>16.18</v>
      </c>
      <c r="E644" s="219">
        <f t="shared" si="20"/>
        <v>-1.8541409147095112E-2</v>
      </c>
      <c r="H644" s="241">
        <v>10.68</v>
      </c>
      <c r="I644">
        <f>MAX(H644:H$7096)</f>
        <v>16.82</v>
      </c>
      <c r="J644" s="219">
        <f t="shared" si="21"/>
        <v>-0.36504161712247329</v>
      </c>
    </row>
    <row r="645" spans="2:10">
      <c r="B645" s="217">
        <v>44921</v>
      </c>
      <c r="C645" s="218">
        <v>15.88</v>
      </c>
      <c r="D645">
        <f>MAX(C645:C$7096)</f>
        <v>16.18</v>
      </c>
      <c r="E645" s="219">
        <f t="shared" si="20"/>
        <v>-1.8541409147095112E-2</v>
      </c>
      <c r="H645" s="241">
        <v>10.68</v>
      </c>
      <c r="I645">
        <f>MAX(H645:H$7096)</f>
        <v>16.82</v>
      </c>
      <c r="J645" s="219">
        <f t="shared" si="21"/>
        <v>-0.36504161712247329</v>
      </c>
    </row>
    <row r="646" spans="2:10">
      <c r="B646" s="217">
        <v>44918</v>
      </c>
      <c r="C646" s="218">
        <v>15.87</v>
      </c>
      <c r="D646">
        <f>MAX(C646:C$7096)</f>
        <v>16.18</v>
      </c>
      <c r="E646" s="219">
        <f t="shared" si="20"/>
        <v>-1.9159456118665048E-2</v>
      </c>
      <c r="H646" s="241">
        <v>10.68</v>
      </c>
      <c r="I646">
        <f>MAX(H646:H$7096)</f>
        <v>16.82</v>
      </c>
      <c r="J646" s="219">
        <f t="shared" si="21"/>
        <v>-0.36504161712247329</v>
      </c>
    </row>
    <row r="647" spans="2:10">
      <c r="B647" s="217">
        <v>44917</v>
      </c>
      <c r="C647" s="218">
        <v>15.86</v>
      </c>
      <c r="D647">
        <f>MAX(C647:C$7096)</f>
        <v>16.18</v>
      </c>
      <c r="E647" s="219">
        <f t="shared" si="20"/>
        <v>-1.9777503090234877E-2</v>
      </c>
      <c r="H647" s="241">
        <v>10.68</v>
      </c>
      <c r="I647">
        <f>MAX(H647:H$7096)</f>
        <v>16.82</v>
      </c>
      <c r="J647" s="219">
        <f t="shared" si="21"/>
        <v>-0.36504161712247329</v>
      </c>
    </row>
    <row r="648" spans="2:10">
      <c r="B648" s="217">
        <v>44916</v>
      </c>
      <c r="C648" s="218">
        <v>15.86</v>
      </c>
      <c r="D648">
        <f>MAX(C648:C$7096)</f>
        <v>16.18</v>
      </c>
      <c r="E648" s="219">
        <f t="shared" si="20"/>
        <v>-1.9777503090234877E-2</v>
      </c>
      <c r="H648" s="241">
        <v>10.68</v>
      </c>
      <c r="I648">
        <f>MAX(H648:H$7096)</f>
        <v>16.82</v>
      </c>
      <c r="J648" s="219">
        <f t="shared" si="21"/>
        <v>-0.36504161712247329</v>
      </c>
    </row>
    <row r="649" spans="2:10">
      <c r="B649" s="217">
        <v>44915</v>
      </c>
      <c r="C649" s="218">
        <v>15.85</v>
      </c>
      <c r="D649">
        <f>MAX(C649:C$7096)</f>
        <v>16.18</v>
      </c>
      <c r="E649" s="219">
        <f t="shared" si="20"/>
        <v>-2.0395550061804702E-2</v>
      </c>
      <c r="H649" s="241">
        <v>10.68</v>
      </c>
      <c r="I649">
        <f>MAX(H649:H$7096)</f>
        <v>16.82</v>
      </c>
      <c r="J649" s="219">
        <f t="shared" si="21"/>
        <v>-0.36504161712247329</v>
      </c>
    </row>
    <row r="650" spans="2:10">
      <c r="B650" s="217">
        <v>44914</v>
      </c>
      <c r="C650" s="218">
        <v>15.85</v>
      </c>
      <c r="D650">
        <f>MAX(C650:C$7096)</f>
        <v>16.18</v>
      </c>
      <c r="E650" s="219">
        <f t="shared" si="20"/>
        <v>-2.0395550061804702E-2</v>
      </c>
      <c r="H650" s="241">
        <v>10.68</v>
      </c>
      <c r="I650">
        <f>MAX(H650:H$7096)</f>
        <v>16.82</v>
      </c>
      <c r="J650" s="219">
        <f t="shared" si="21"/>
        <v>-0.36504161712247329</v>
      </c>
    </row>
    <row r="651" spans="2:10">
      <c r="B651" s="217">
        <v>44911</v>
      </c>
      <c r="C651" s="218">
        <v>15.83</v>
      </c>
      <c r="D651">
        <f>MAX(C651:C$7096)</f>
        <v>16.18</v>
      </c>
      <c r="E651" s="219">
        <f t="shared" si="20"/>
        <v>-2.1631644004944356E-2</v>
      </c>
      <c r="H651" s="241">
        <v>10.68</v>
      </c>
      <c r="I651">
        <f>MAX(H651:H$7096)</f>
        <v>16.82</v>
      </c>
      <c r="J651" s="219">
        <f t="shared" si="21"/>
        <v>-0.36504161712247329</v>
      </c>
    </row>
    <row r="652" spans="2:10">
      <c r="B652" s="217">
        <v>44910</v>
      </c>
      <c r="C652" s="218">
        <v>15.87</v>
      </c>
      <c r="D652">
        <f>MAX(C652:C$7096)</f>
        <v>16.18</v>
      </c>
      <c r="E652" s="219">
        <f t="shared" si="20"/>
        <v>-1.9159456118665048E-2</v>
      </c>
      <c r="H652" s="241">
        <v>10.68</v>
      </c>
      <c r="I652">
        <f>MAX(H652:H$7096)</f>
        <v>16.82</v>
      </c>
      <c r="J652" s="219">
        <f t="shared" si="21"/>
        <v>-0.36504161712247329</v>
      </c>
    </row>
    <row r="653" spans="2:10">
      <c r="B653" s="217">
        <v>44909</v>
      </c>
      <c r="C653" s="218">
        <v>15.86</v>
      </c>
      <c r="D653">
        <f>MAX(C653:C$7096)</f>
        <v>16.18</v>
      </c>
      <c r="E653" s="219">
        <f t="shared" si="20"/>
        <v>-1.9777503090234877E-2</v>
      </c>
      <c r="H653" s="241">
        <v>10.68</v>
      </c>
      <c r="I653">
        <f>MAX(H653:H$7096)</f>
        <v>16.82</v>
      </c>
      <c r="J653" s="219">
        <f t="shared" si="21"/>
        <v>-0.36504161712247329</v>
      </c>
    </row>
    <row r="654" spans="2:10">
      <c r="B654" s="217">
        <v>44908</v>
      </c>
      <c r="C654" s="218">
        <v>15.86</v>
      </c>
      <c r="D654">
        <f>MAX(C654:C$7096)</f>
        <v>16.18</v>
      </c>
      <c r="E654" s="219">
        <f t="shared" si="20"/>
        <v>-1.9777503090234877E-2</v>
      </c>
      <c r="H654" s="241">
        <v>10.68</v>
      </c>
      <c r="I654">
        <f>MAX(H654:H$7096)</f>
        <v>16.82</v>
      </c>
      <c r="J654" s="219">
        <f t="shared" si="21"/>
        <v>-0.36504161712247329</v>
      </c>
    </row>
    <row r="655" spans="2:10">
      <c r="B655" s="217">
        <v>44907</v>
      </c>
      <c r="C655" s="218">
        <v>15.85</v>
      </c>
      <c r="D655">
        <f>MAX(C655:C$7096)</f>
        <v>16.18</v>
      </c>
      <c r="E655" s="219">
        <f t="shared" si="20"/>
        <v>-2.0395550061804702E-2</v>
      </c>
      <c r="H655" s="241">
        <v>10.68</v>
      </c>
      <c r="I655">
        <f>MAX(H655:H$7096)</f>
        <v>16.82</v>
      </c>
      <c r="J655" s="219">
        <f t="shared" si="21"/>
        <v>-0.36504161712247329</v>
      </c>
    </row>
    <row r="656" spans="2:10">
      <c r="B656" s="217">
        <v>44904</v>
      </c>
      <c r="C656" s="218">
        <v>15.84</v>
      </c>
      <c r="D656">
        <f>MAX(C656:C$7096)</f>
        <v>16.18</v>
      </c>
      <c r="E656" s="219">
        <f t="shared" si="20"/>
        <v>-2.1013597033374527E-2</v>
      </c>
      <c r="H656" s="241">
        <v>10.68</v>
      </c>
      <c r="I656">
        <f>MAX(H656:H$7096)</f>
        <v>16.82</v>
      </c>
      <c r="J656" s="219">
        <f t="shared" si="21"/>
        <v>-0.36504161712247329</v>
      </c>
    </row>
    <row r="657" spans="2:10">
      <c r="B657" s="217">
        <v>44903</v>
      </c>
      <c r="C657" s="218">
        <v>15.83</v>
      </c>
      <c r="D657">
        <f>MAX(C657:C$7096)</f>
        <v>16.18</v>
      </c>
      <c r="E657" s="219">
        <f t="shared" si="20"/>
        <v>-2.1631644004944356E-2</v>
      </c>
      <c r="H657" s="241">
        <v>10.68</v>
      </c>
      <c r="I657">
        <f>MAX(H657:H$7096)</f>
        <v>16.82</v>
      </c>
      <c r="J657" s="219">
        <f t="shared" si="21"/>
        <v>-0.36504161712247329</v>
      </c>
    </row>
    <row r="658" spans="2:10">
      <c r="B658" s="217">
        <v>44902</v>
      </c>
      <c r="C658" s="218">
        <v>15.83</v>
      </c>
      <c r="D658">
        <f>MAX(C658:C$7096)</f>
        <v>16.18</v>
      </c>
      <c r="E658" s="219">
        <f t="shared" si="20"/>
        <v>-2.1631644004944356E-2</v>
      </c>
      <c r="H658" s="241">
        <v>10.68</v>
      </c>
      <c r="I658">
        <f>MAX(H658:H$7096)</f>
        <v>16.82</v>
      </c>
      <c r="J658" s="219">
        <f t="shared" si="21"/>
        <v>-0.36504161712247329</v>
      </c>
    </row>
    <row r="659" spans="2:10">
      <c r="B659" s="217">
        <v>44901</v>
      </c>
      <c r="C659" s="218">
        <v>15.82</v>
      </c>
      <c r="D659">
        <f>MAX(C659:C$7096)</f>
        <v>16.18</v>
      </c>
      <c r="E659" s="219">
        <f t="shared" si="20"/>
        <v>-2.2249690976514181E-2</v>
      </c>
      <c r="H659" s="241">
        <v>10.68</v>
      </c>
      <c r="I659">
        <f>MAX(H659:H$7096)</f>
        <v>16.82</v>
      </c>
      <c r="J659" s="219">
        <f t="shared" si="21"/>
        <v>-0.36504161712247329</v>
      </c>
    </row>
    <row r="660" spans="2:10">
      <c r="B660" s="217">
        <v>44900</v>
      </c>
      <c r="C660" s="218">
        <v>15.82</v>
      </c>
      <c r="D660">
        <f>MAX(C660:C$7096)</f>
        <v>16.18</v>
      </c>
      <c r="E660" s="219">
        <f t="shared" si="20"/>
        <v>-2.2249690976514181E-2</v>
      </c>
      <c r="H660" s="241">
        <v>10.68</v>
      </c>
      <c r="I660">
        <f>MAX(H660:H$7096)</f>
        <v>16.82</v>
      </c>
      <c r="J660" s="219">
        <f t="shared" si="21"/>
        <v>-0.36504161712247329</v>
      </c>
    </row>
    <row r="661" spans="2:10">
      <c r="B661" s="217">
        <v>44897</v>
      </c>
      <c r="C661" s="218">
        <v>15.8</v>
      </c>
      <c r="D661">
        <f>MAX(C661:C$7096)</f>
        <v>16.18</v>
      </c>
      <c r="E661" s="219">
        <f t="shared" si="20"/>
        <v>-2.3485784919653831E-2</v>
      </c>
      <c r="H661" s="241">
        <v>10.68</v>
      </c>
      <c r="I661">
        <f>MAX(H661:H$7096)</f>
        <v>16.82</v>
      </c>
      <c r="J661" s="219">
        <f t="shared" si="21"/>
        <v>-0.36504161712247329</v>
      </c>
    </row>
    <row r="662" spans="2:10">
      <c r="B662" s="217">
        <v>44896</v>
      </c>
      <c r="C662" s="218">
        <v>15.8</v>
      </c>
      <c r="D662">
        <f>MAX(C662:C$7096)</f>
        <v>16.18</v>
      </c>
      <c r="E662" s="219">
        <f t="shared" si="20"/>
        <v>-2.3485784919653831E-2</v>
      </c>
      <c r="H662" s="241">
        <v>10.68</v>
      </c>
      <c r="I662">
        <f>MAX(H662:H$7096)</f>
        <v>16.82</v>
      </c>
      <c r="J662" s="219">
        <f t="shared" si="21"/>
        <v>-0.36504161712247329</v>
      </c>
    </row>
    <row r="663" spans="2:10">
      <c r="B663" s="217">
        <v>44895</v>
      </c>
      <c r="C663" s="218">
        <v>15.79</v>
      </c>
      <c r="D663">
        <f>MAX(C663:C$7096)</f>
        <v>16.18</v>
      </c>
      <c r="E663" s="219">
        <f t="shared" si="20"/>
        <v>-2.4103831891223768E-2</v>
      </c>
      <c r="H663" s="241">
        <v>10.35</v>
      </c>
      <c r="I663">
        <f>MAX(H663:H$7096)</f>
        <v>16.82</v>
      </c>
      <c r="J663" s="219">
        <f t="shared" si="21"/>
        <v>-0.38466111771700362</v>
      </c>
    </row>
    <row r="664" spans="2:10">
      <c r="B664" s="217">
        <v>44894</v>
      </c>
      <c r="C664" s="218">
        <v>15.79</v>
      </c>
      <c r="D664">
        <f>MAX(C664:C$7096)</f>
        <v>16.18</v>
      </c>
      <c r="E664" s="219">
        <f t="shared" si="20"/>
        <v>-2.4103831891223768E-2</v>
      </c>
      <c r="H664" s="241">
        <v>10.35</v>
      </c>
      <c r="I664">
        <f>MAX(H664:H$7096)</f>
        <v>16.82</v>
      </c>
      <c r="J664" s="219">
        <f t="shared" si="21"/>
        <v>-0.38466111771700362</v>
      </c>
    </row>
    <row r="665" spans="2:10">
      <c r="B665" s="217">
        <v>44893</v>
      </c>
      <c r="C665" s="218">
        <v>15.78</v>
      </c>
      <c r="D665">
        <f>MAX(C665:C$7096)</f>
        <v>16.18</v>
      </c>
      <c r="E665" s="219">
        <f t="shared" si="20"/>
        <v>-2.4721878862793596E-2</v>
      </c>
      <c r="H665" s="241">
        <v>10.35</v>
      </c>
      <c r="I665">
        <f>MAX(H665:H$7096)</f>
        <v>16.82</v>
      </c>
      <c r="J665" s="219">
        <f t="shared" si="21"/>
        <v>-0.38466111771700362</v>
      </c>
    </row>
    <row r="666" spans="2:10">
      <c r="B666" s="217">
        <v>44890</v>
      </c>
      <c r="C666" s="218">
        <v>15.75</v>
      </c>
      <c r="D666">
        <f>MAX(C666:C$7096)</f>
        <v>16.18</v>
      </c>
      <c r="E666" s="219">
        <f t="shared" si="20"/>
        <v>-2.6576019777503072E-2</v>
      </c>
      <c r="H666" s="241">
        <v>10.35</v>
      </c>
      <c r="I666">
        <f>MAX(H666:H$7096)</f>
        <v>16.82</v>
      </c>
      <c r="J666" s="219">
        <f t="shared" si="21"/>
        <v>-0.38466111771700362</v>
      </c>
    </row>
    <row r="667" spans="2:10">
      <c r="B667" s="217">
        <v>44889</v>
      </c>
      <c r="C667" s="218">
        <v>15.74</v>
      </c>
      <c r="D667">
        <f>MAX(C667:C$7096)</f>
        <v>16.18</v>
      </c>
      <c r="E667" s="219">
        <f t="shared" si="20"/>
        <v>-2.71940667490729E-2</v>
      </c>
      <c r="H667" s="241">
        <v>10.35</v>
      </c>
      <c r="I667">
        <f>MAX(H667:H$7096)</f>
        <v>16.82</v>
      </c>
      <c r="J667" s="219">
        <f t="shared" si="21"/>
        <v>-0.38466111771700362</v>
      </c>
    </row>
    <row r="668" spans="2:10">
      <c r="B668" s="217">
        <v>44888</v>
      </c>
      <c r="C668" s="218">
        <v>15.74</v>
      </c>
      <c r="D668">
        <f>MAX(C668:C$7096)</f>
        <v>16.18</v>
      </c>
      <c r="E668" s="219">
        <f t="shared" si="20"/>
        <v>-2.71940667490729E-2</v>
      </c>
      <c r="H668" s="241">
        <v>10.35</v>
      </c>
      <c r="I668">
        <f>MAX(H668:H$7096)</f>
        <v>16.82</v>
      </c>
      <c r="J668" s="219">
        <f t="shared" si="21"/>
        <v>-0.38466111771700362</v>
      </c>
    </row>
    <row r="669" spans="2:10">
      <c r="B669" s="217">
        <v>44887</v>
      </c>
      <c r="C669" s="218">
        <v>15.73</v>
      </c>
      <c r="D669">
        <f>MAX(C669:C$7096)</f>
        <v>16.18</v>
      </c>
      <c r="E669" s="219">
        <f t="shared" si="20"/>
        <v>-2.7812113720642725E-2</v>
      </c>
      <c r="H669" s="241">
        <v>10.35</v>
      </c>
      <c r="I669">
        <f>MAX(H669:H$7096)</f>
        <v>16.82</v>
      </c>
      <c r="J669" s="219">
        <f t="shared" si="21"/>
        <v>-0.38466111771700362</v>
      </c>
    </row>
    <row r="670" spans="2:10">
      <c r="B670" s="217">
        <v>44886</v>
      </c>
      <c r="C670" s="218">
        <v>15.73</v>
      </c>
      <c r="D670">
        <f>MAX(C670:C$7096)</f>
        <v>16.18</v>
      </c>
      <c r="E670" s="219">
        <f t="shared" si="20"/>
        <v>-2.7812113720642725E-2</v>
      </c>
      <c r="H670" s="241">
        <v>10.35</v>
      </c>
      <c r="I670">
        <f>MAX(H670:H$7096)</f>
        <v>16.82</v>
      </c>
      <c r="J670" s="219">
        <f t="shared" si="21"/>
        <v>-0.38466111771700362</v>
      </c>
    </row>
    <row r="671" spans="2:10">
      <c r="B671" s="217">
        <v>44883</v>
      </c>
      <c r="C671" s="218">
        <v>15.71</v>
      </c>
      <c r="D671">
        <f>MAX(C671:C$7096)</f>
        <v>16.18</v>
      </c>
      <c r="E671" s="219">
        <f t="shared" si="20"/>
        <v>-2.9048207663782379E-2</v>
      </c>
      <c r="H671" s="241">
        <v>10.35</v>
      </c>
      <c r="I671">
        <f>MAX(H671:H$7096)</f>
        <v>16.82</v>
      </c>
      <c r="J671" s="219">
        <f t="shared" si="21"/>
        <v>-0.38466111771700362</v>
      </c>
    </row>
    <row r="672" spans="2:10">
      <c r="B672" s="217">
        <v>44882</v>
      </c>
      <c r="C672" s="218">
        <v>15.71</v>
      </c>
      <c r="D672">
        <f>MAX(C672:C$7096)</f>
        <v>16.18</v>
      </c>
      <c r="E672" s="219">
        <f t="shared" si="20"/>
        <v>-2.9048207663782379E-2</v>
      </c>
      <c r="H672" s="241">
        <v>10.35</v>
      </c>
      <c r="I672">
        <f>MAX(H672:H$7096)</f>
        <v>16.82</v>
      </c>
      <c r="J672" s="219">
        <f t="shared" si="21"/>
        <v>-0.38466111771700362</v>
      </c>
    </row>
    <row r="673" spans="2:10">
      <c r="B673" s="217">
        <v>44881</v>
      </c>
      <c r="C673" s="218">
        <v>15.7</v>
      </c>
      <c r="D673">
        <f>MAX(C673:C$7096)</f>
        <v>16.18</v>
      </c>
      <c r="E673" s="219">
        <f t="shared" si="20"/>
        <v>-2.9666254635352312E-2</v>
      </c>
      <c r="H673" s="241">
        <v>10.35</v>
      </c>
      <c r="I673">
        <f>MAX(H673:H$7096)</f>
        <v>16.82</v>
      </c>
      <c r="J673" s="219">
        <f t="shared" si="21"/>
        <v>-0.38466111771700362</v>
      </c>
    </row>
    <row r="674" spans="2:10">
      <c r="B674" s="217">
        <v>44880</v>
      </c>
      <c r="C674" s="218">
        <v>15.7</v>
      </c>
      <c r="D674">
        <f>MAX(C674:C$7096)</f>
        <v>16.18</v>
      </c>
      <c r="E674" s="219">
        <f t="shared" si="20"/>
        <v>-2.9666254635352312E-2</v>
      </c>
      <c r="H674" s="241">
        <v>10.35</v>
      </c>
      <c r="I674">
        <f>MAX(H674:H$7096)</f>
        <v>16.82</v>
      </c>
      <c r="J674" s="219">
        <f t="shared" si="21"/>
        <v>-0.38466111771700362</v>
      </c>
    </row>
    <row r="675" spans="2:10">
      <c r="B675" s="217">
        <v>44879</v>
      </c>
      <c r="C675" s="218">
        <v>15.69</v>
      </c>
      <c r="D675">
        <f>MAX(C675:C$7096)</f>
        <v>16.18</v>
      </c>
      <c r="E675" s="219">
        <f t="shared" si="20"/>
        <v>-3.0284301606922141E-2</v>
      </c>
      <c r="H675" s="241">
        <v>10.35</v>
      </c>
      <c r="I675">
        <f>MAX(H675:H$7096)</f>
        <v>16.82</v>
      </c>
      <c r="J675" s="219">
        <f t="shared" si="21"/>
        <v>-0.38466111771700362</v>
      </c>
    </row>
    <row r="676" spans="2:10">
      <c r="B676" s="217">
        <v>44876</v>
      </c>
      <c r="C676" s="218">
        <v>15.68</v>
      </c>
      <c r="D676">
        <f>MAX(C676:C$7096)</f>
        <v>16.18</v>
      </c>
      <c r="E676" s="219">
        <f t="shared" si="20"/>
        <v>-3.0902348578491966E-2</v>
      </c>
      <c r="H676" s="241">
        <v>10.35</v>
      </c>
      <c r="I676">
        <f>MAX(H676:H$7096)</f>
        <v>16.82</v>
      </c>
      <c r="J676" s="219">
        <f t="shared" si="21"/>
        <v>-0.38466111771700362</v>
      </c>
    </row>
    <row r="677" spans="2:10">
      <c r="B677" s="217">
        <v>44875</v>
      </c>
      <c r="C677" s="218">
        <v>15.6</v>
      </c>
      <c r="D677">
        <f>MAX(C677:C$7096)</f>
        <v>16.18</v>
      </c>
      <c r="E677" s="219">
        <f t="shared" si="20"/>
        <v>-3.5846724351050685E-2</v>
      </c>
      <c r="H677" s="241">
        <v>10.35</v>
      </c>
      <c r="I677">
        <f>MAX(H677:H$7096)</f>
        <v>16.82</v>
      </c>
      <c r="J677" s="219">
        <f t="shared" si="21"/>
        <v>-0.38466111771700362</v>
      </c>
    </row>
    <row r="678" spans="2:10">
      <c r="B678" s="217">
        <v>44874</v>
      </c>
      <c r="C678" s="218">
        <v>15.6</v>
      </c>
      <c r="D678">
        <f>MAX(C678:C$7096)</f>
        <v>16.18</v>
      </c>
      <c r="E678" s="219">
        <f t="shared" si="20"/>
        <v>-3.5846724351050685E-2</v>
      </c>
      <c r="H678" s="241">
        <v>10.35</v>
      </c>
      <c r="I678">
        <f>MAX(H678:H$7096)</f>
        <v>16.82</v>
      </c>
      <c r="J678" s="219">
        <f t="shared" si="21"/>
        <v>-0.38466111771700362</v>
      </c>
    </row>
    <row r="679" spans="2:10">
      <c r="B679" s="217">
        <v>44873</v>
      </c>
      <c r="C679" s="218">
        <v>15.57</v>
      </c>
      <c r="D679">
        <f>MAX(C679:C$7096)</f>
        <v>16.18</v>
      </c>
      <c r="E679" s="219">
        <f t="shared" si="20"/>
        <v>-3.7700865265760164E-2</v>
      </c>
      <c r="H679" s="241">
        <v>10.35</v>
      </c>
      <c r="I679">
        <f>MAX(H679:H$7096)</f>
        <v>16.82</v>
      </c>
      <c r="J679" s="219">
        <f t="shared" si="21"/>
        <v>-0.38466111771700362</v>
      </c>
    </row>
    <row r="680" spans="2:10">
      <c r="B680" s="217">
        <v>44872</v>
      </c>
      <c r="C680" s="218">
        <v>15.56</v>
      </c>
      <c r="D680">
        <f>MAX(C680:C$7096)</f>
        <v>16.18</v>
      </c>
      <c r="E680" s="219">
        <f t="shared" si="20"/>
        <v>-3.8318912237329993E-2</v>
      </c>
      <c r="H680" s="241">
        <v>10.35</v>
      </c>
      <c r="I680">
        <f>MAX(H680:H$7096)</f>
        <v>16.82</v>
      </c>
      <c r="J680" s="219">
        <f t="shared" si="21"/>
        <v>-0.38466111771700362</v>
      </c>
    </row>
    <row r="681" spans="2:10">
      <c r="B681" s="217">
        <v>44869</v>
      </c>
      <c r="C681" s="218">
        <v>15.55</v>
      </c>
      <c r="D681">
        <f>MAX(C681:C$7096)</f>
        <v>16.18</v>
      </c>
      <c r="E681" s="219">
        <f t="shared" si="20"/>
        <v>-3.8936959208899814E-2</v>
      </c>
      <c r="H681" s="241">
        <v>10.35</v>
      </c>
      <c r="I681">
        <f>MAX(H681:H$7096)</f>
        <v>16.82</v>
      </c>
      <c r="J681" s="219">
        <f t="shared" si="21"/>
        <v>-0.38466111771700362</v>
      </c>
    </row>
    <row r="682" spans="2:10">
      <c r="B682" s="217">
        <v>44868</v>
      </c>
      <c r="C682" s="218">
        <v>15.55</v>
      </c>
      <c r="D682">
        <f>MAX(C682:C$7096)</f>
        <v>16.18</v>
      </c>
      <c r="E682" s="219">
        <f t="shared" si="20"/>
        <v>-3.8936959208899814E-2</v>
      </c>
      <c r="H682" s="241">
        <v>10.35</v>
      </c>
      <c r="I682">
        <f>MAX(H682:H$7096)</f>
        <v>16.82</v>
      </c>
      <c r="J682" s="219">
        <f t="shared" si="21"/>
        <v>-0.38466111771700362</v>
      </c>
    </row>
    <row r="683" spans="2:10">
      <c r="B683" s="217">
        <v>44867</v>
      </c>
      <c r="C683" s="218">
        <v>15.54</v>
      </c>
      <c r="D683">
        <f>MAX(C683:C$7096)</f>
        <v>16.18</v>
      </c>
      <c r="E683" s="219">
        <f t="shared" si="20"/>
        <v>-3.9555006180469754E-2</v>
      </c>
      <c r="H683" s="241">
        <v>10.35</v>
      </c>
      <c r="I683">
        <f>MAX(H683:H$7096)</f>
        <v>16.82</v>
      </c>
      <c r="J683" s="219">
        <f t="shared" si="21"/>
        <v>-0.38466111771700362</v>
      </c>
    </row>
    <row r="684" spans="2:10">
      <c r="B684" s="217">
        <v>44866</v>
      </c>
      <c r="C684" s="218">
        <v>15.39</v>
      </c>
      <c r="D684">
        <f>MAX(C684:C$7096)</f>
        <v>16.18</v>
      </c>
      <c r="E684" s="219">
        <f t="shared" si="20"/>
        <v>-4.8825710754017253E-2</v>
      </c>
      <c r="H684" s="241">
        <v>10.35</v>
      </c>
      <c r="I684">
        <f>MAX(H684:H$7096)</f>
        <v>16.82</v>
      </c>
      <c r="J684" s="219">
        <f t="shared" si="21"/>
        <v>-0.38466111771700362</v>
      </c>
    </row>
    <row r="685" spans="2:10">
      <c r="B685" s="217">
        <v>44865</v>
      </c>
      <c r="C685" s="218">
        <v>15.38</v>
      </c>
      <c r="D685">
        <f>MAX(C685:C$7096)</f>
        <v>16.18</v>
      </c>
      <c r="E685" s="219">
        <f t="shared" si="20"/>
        <v>-4.9443757725587081E-2</v>
      </c>
      <c r="H685" s="241">
        <v>10.35</v>
      </c>
      <c r="I685">
        <f>MAX(H685:H$7096)</f>
        <v>16.82</v>
      </c>
      <c r="J685" s="219">
        <f t="shared" si="21"/>
        <v>-0.38466111771700362</v>
      </c>
    </row>
    <row r="686" spans="2:10">
      <c r="B686" s="217">
        <v>44862</v>
      </c>
      <c r="C686" s="218">
        <v>15.37</v>
      </c>
      <c r="D686">
        <f>MAX(C686:C$7096)</f>
        <v>16.18</v>
      </c>
      <c r="E686" s="219">
        <f t="shared" si="20"/>
        <v>-5.0061804697157014E-2</v>
      </c>
      <c r="H686" s="241">
        <v>10.35</v>
      </c>
      <c r="I686">
        <f>MAX(H686:H$7096)</f>
        <v>16.82</v>
      </c>
      <c r="J686" s="219">
        <f t="shared" si="21"/>
        <v>-0.38466111771700362</v>
      </c>
    </row>
    <row r="687" spans="2:10">
      <c r="B687" s="217">
        <v>44861</v>
      </c>
      <c r="C687" s="218">
        <v>15.34</v>
      </c>
      <c r="D687">
        <f>MAX(C687:C$7096)</f>
        <v>16.18</v>
      </c>
      <c r="E687" s="219">
        <f t="shared" si="20"/>
        <v>-5.1915945611866493E-2</v>
      </c>
      <c r="H687" s="241">
        <v>10.35</v>
      </c>
      <c r="I687">
        <f>MAX(H687:H$7096)</f>
        <v>16.82</v>
      </c>
      <c r="J687" s="219">
        <f t="shared" si="21"/>
        <v>-0.38466111771700362</v>
      </c>
    </row>
    <row r="688" spans="2:10">
      <c r="B688" s="217">
        <v>44860</v>
      </c>
      <c r="C688" s="218">
        <v>15.33</v>
      </c>
      <c r="D688">
        <f>MAX(C688:C$7096)</f>
        <v>16.18</v>
      </c>
      <c r="E688" s="219">
        <f t="shared" si="20"/>
        <v>-5.2533992583436322E-2</v>
      </c>
      <c r="H688" s="241">
        <v>10.35</v>
      </c>
      <c r="I688">
        <f>MAX(H688:H$7096)</f>
        <v>16.82</v>
      </c>
      <c r="J688" s="219">
        <f t="shared" si="21"/>
        <v>-0.38466111771700362</v>
      </c>
    </row>
    <row r="689" spans="2:10">
      <c r="B689" s="217">
        <v>44859</v>
      </c>
      <c r="C689" s="218">
        <v>14.83</v>
      </c>
      <c r="D689">
        <f>MAX(C689:C$7096)</f>
        <v>16.18</v>
      </c>
      <c r="E689" s="219">
        <f t="shared" si="20"/>
        <v>-8.3436341161928287E-2</v>
      </c>
      <c r="H689" s="241">
        <v>10.35</v>
      </c>
      <c r="I689">
        <f>MAX(H689:H$7096)</f>
        <v>16.82</v>
      </c>
      <c r="J689" s="219">
        <f t="shared" si="21"/>
        <v>-0.38466111771700362</v>
      </c>
    </row>
    <row r="690" spans="2:10">
      <c r="B690" s="217">
        <v>44858</v>
      </c>
      <c r="C690" s="218">
        <v>14.82</v>
      </c>
      <c r="D690">
        <f>MAX(C690:C$7096)</f>
        <v>16.18</v>
      </c>
      <c r="E690" s="219">
        <f t="shared" si="20"/>
        <v>-8.4054388133498109E-2</v>
      </c>
      <c r="H690" s="241">
        <v>10.35</v>
      </c>
      <c r="I690">
        <f>MAX(H690:H$7096)</f>
        <v>16.82</v>
      </c>
      <c r="J690" s="219">
        <f t="shared" si="21"/>
        <v>-0.38466111771700362</v>
      </c>
    </row>
    <row r="691" spans="2:10">
      <c r="B691" s="217">
        <v>44855</v>
      </c>
      <c r="C691" s="218">
        <v>14.81</v>
      </c>
      <c r="D691">
        <f>MAX(C691:C$7096)</f>
        <v>16.18</v>
      </c>
      <c r="E691" s="219">
        <f t="shared" si="20"/>
        <v>-8.4672435105067945E-2</v>
      </c>
      <c r="H691" s="241">
        <v>10.35</v>
      </c>
      <c r="I691">
        <f>MAX(H691:H$7096)</f>
        <v>16.82</v>
      </c>
      <c r="J691" s="219">
        <f t="shared" si="21"/>
        <v>-0.38466111771700362</v>
      </c>
    </row>
    <row r="692" spans="2:10">
      <c r="B692" s="217">
        <v>44854</v>
      </c>
      <c r="C692" s="218">
        <v>14.8</v>
      </c>
      <c r="D692">
        <f>MAX(C692:C$7096)</f>
        <v>16.18</v>
      </c>
      <c r="E692" s="219">
        <f t="shared" si="20"/>
        <v>-8.5290482076637766E-2</v>
      </c>
      <c r="H692" s="241">
        <v>10.35</v>
      </c>
      <c r="I692">
        <f>MAX(H692:H$7096)</f>
        <v>16.82</v>
      </c>
      <c r="J692" s="219">
        <f t="shared" si="21"/>
        <v>-0.38466111771700362</v>
      </c>
    </row>
    <row r="693" spans="2:10">
      <c r="B693" s="217">
        <v>44853</v>
      </c>
      <c r="C693" s="218">
        <v>14.8</v>
      </c>
      <c r="D693">
        <f>MAX(C693:C$7096)</f>
        <v>16.18</v>
      </c>
      <c r="E693" s="219">
        <f t="shared" si="20"/>
        <v>-8.5290482076637766E-2</v>
      </c>
      <c r="H693" s="241">
        <v>10.35</v>
      </c>
      <c r="I693">
        <f>MAX(H693:H$7096)</f>
        <v>16.82</v>
      </c>
      <c r="J693" s="219">
        <f t="shared" si="21"/>
        <v>-0.38466111771700362</v>
      </c>
    </row>
    <row r="694" spans="2:10">
      <c r="B694" s="217">
        <v>44852</v>
      </c>
      <c r="C694" s="218">
        <v>14.8</v>
      </c>
      <c r="D694">
        <f>MAX(C694:C$7096)</f>
        <v>16.18</v>
      </c>
      <c r="E694" s="219">
        <f t="shared" si="20"/>
        <v>-8.5290482076637766E-2</v>
      </c>
      <c r="H694" s="241">
        <v>10.35</v>
      </c>
      <c r="I694">
        <f>MAX(H694:H$7096)</f>
        <v>16.82</v>
      </c>
      <c r="J694" s="219">
        <f t="shared" si="21"/>
        <v>-0.38466111771700362</v>
      </c>
    </row>
    <row r="695" spans="2:10">
      <c r="B695" s="217">
        <v>44851</v>
      </c>
      <c r="C695" s="218">
        <v>14.75</v>
      </c>
      <c r="D695">
        <f>MAX(C695:C$7096)</f>
        <v>16.18</v>
      </c>
      <c r="E695" s="219">
        <f t="shared" si="20"/>
        <v>-8.8380716934487E-2</v>
      </c>
      <c r="H695" s="241">
        <v>10.35</v>
      </c>
      <c r="I695">
        <f>MAX(H695:H$7096)</f>
        <v>16.82</v>
      </c>
      <c r="J695" s="219">
        <f t="shared" si="21"/>
        <v>-0.38466111771700362</v>
      </c>
    </row>
    <row r="696" spans="2:10">
      <c r="B696" s="217">
        <v>44848</v>
      </c>
      <c r="C696" s="218">
        <v>14.74</v>
      </c>
      <c r="D696">
        <f>MAX(C696:C$7096)</f>
        <v>16.18</v>
      </c>
      <c r="E696" s="219">
        <f t="shared" si="20"/>
        <v>-8.8998763906056835E-2</v>
      </c>
      <c r="H696" s="241">
        <v>10.35</v>
      </c>
      <c r="I696">
        <f>MAX(H696:H$7096)</f>
        <v>16.82</v>
      </c>
      <c r="J696" s="219">
        <f t="shared" si="21"/>
        <v>-0.38466111771700362</v>
      </c>
    </row>
    <row r="697" spans="2:10">
      <c r="B697" s="217">
        <v>44847</v>
      </c>
      <c r="C697" s="218">
        <v>14.73</v>
      </c>
      <c r="D697">
        <f>MAX(C697:C$7096)</f>
        <v>16.18</v>
      </c>
      <c r="E697" s="219">
        <f t="shared" si="20"/>
        <v>-8.9616810877626657E-2</v>
      </c>
      <c r="H697" s="241">
        <v>10.35</v>
      </c>
      <c r="I697">
        <f>MAX(H697:H$7096)</f>
        <v>16.82</v>
      </c>
      <c r="J697" s="219">
        <f t="shared" si="21"/>
        <v>-0.38466111771700362</v>
      </c>
    </row>
    <row r="698" spans="2:10">
      <c r="B698" s="217">
        <v>44846</v>
      </c>
      <c r="C698" s="218">
        <v>14.66</v>
      </c>
      <c r="D698">
        <f>MAX(C698:C$7096)</f>
        <v>16.18</v>
      </c>
      <c r="E698" s="219">
        <f t="shared" si="20"/>
        <v>-9.3943139678615548E-2</v>
      </c>
      <c r="H698" s="241">
        <v>10.35</v>
      </c>
      <c r="I698">
        <f>MAX(H698:H$7096)</f>
        <v>16.82</v>
      </c>
      <c r="J698" s="219">
        <f t="shared" si="21"/>
        <v>-0.38466111771700362</v>
      </c>
    </row>
    <row r="699" spans="2:10">
      <c r="B699" s="217">
        <v>44845</v>
      </c>
      <c r="C699" s="218">
        <v>14.65</v>
      </c>
      <c r="D699">
        <f>MAX(C699:C$7096)</f>
        <v>16.18</v>
      </c>
      <c r="E699" s="219">
        <f t="shared" si="20"/>
        <v>-9.4561186650185383E-2</v>
      </c>
      <c r="H699" s="241">
        <v>10.35</v>
      </c>
      <c r="I699">
        <f>MAX(H699:H$7096)</f>
        <v>16.82</v>
      </c>
      <c r="J699" s="219">
        <f t="shared" si="21"/>
        <v>-0.38466111771700362</v>
      </c>
    </row>
    <row r="700" spans="2:10">
      <c r="B700" s="217">
        <v>44844</v>
      </c>
      <c r="C700" s="218">
        <v>14.65</v>
      </c>
      <c r="D700">
        <f>MAX(C700:C$7096)</f>
        <v>16.18</v>
      </c>
      <c r="E700" s="219">
        <f t="shared" si="20"/>
        <v>-9.4561186650185383E-2</v>
      </c>
      <c r="H700" s="241">
        <v>10.35</v>
      </c>
      <c r="I700">
        <f>MAX(H700:H$7096)</f>
        <v>16.82</v>
      </c>
      <c r="J700" s="219">
        <f t="shared" si="21"/>
        <v>-0.38466111771700362</v>
      </c>
    </row>
    <row r="701" spans="2:10">
      <c r="B701" s="217">
        <v>44841</v>
      </c>
      <c r="C701" s="218">
        <v>14.57</v>
      </c>
      <c r="D701">
        <f>MAX(C701:C$7096)</f>
        <v>16.18</v>
      </c>
      <c r="E701" s="219">
        <f t="shared" si="20"/>
        <v>-9.9505562422744095E-2</v>
      </c>
      <c r="H701" s="241">
        <v>10.35</v>
      </c>
      <c r="I701">
        <f>MAX(H701:H$7096)</f>
        <v>16.82</v>
      </c>
      <c r="J701" s="219">
        <f t="shared" si="21"/>
        <v>-0.38466111771700362</v>
      </c>
    </row>
    <row r="702" spans="2:10">
      <c r="B702" s="217">
        <v>44840</v>
      </c>
      <c r="C702" s="218">
        <v>14.56</v>
      </c>
      <c r="D702">
        <f>MAX(C702:C$7096)</f>
        <v>16.18</v>
      </c>
      <c r="E702" s="219">
        <f t="shared" si="20"/>
        <v>-0.10012360939431392</v>
      </c>
      <c r="H702" s="241">
        <v>10.35</v>
      </c>
      <c r="I702">
        <f>MAX(H702:H$7096)</f>
        <v>16.82</v>
      </c>
      <c r="J702" s="219">
        <f t="shared" si="21"/>
        <v>-0.38466111771700362</v>
      </c>
    </row>
    <row r="703" spans="2:10">
      <c r="B703" s="217">
        <v>44839</v>
      </c>
      <c r="C703" s="218">
        <v>14.56</v>
      </c>
      <c r="D703">
        <f>MAX(C703:C$7096)</f>
        <v>16.18</v>
      </c>
      <c r="E703" s="219">
        <f t="shared" si="20"/>
        <v>-0.10012360939431392</v>
      </c>
      <c r="H703" s="241">
        <v>10.35</v>
      </c>
      <c r="I703">
        <f>MAX(H703:H$7096)</f>
        <v>16.82</v>
      </c>
      <c r="J703" s="219">
        <f t="shared" si="21"/>
        <v>-0.38466111771700362</v>
      </c>
    </row>
    <row r="704" spans="2:10">
      <c r="B704" s="217">
        <v>44838</v>
      </c>
      <c r="C704" s="218">
        <v>14.56</v>
      </c>
      <c r="D704">
        <f>MAX(C704:C$7096)</f>
        <v>16.18</v>
      </c>
      <c r="E704" s="219">
        <f t="shared" si="20"/>
        <v>-0.10012360939431392</v>
      </c>
      <c r="H704" s="241">
        <v>10.35</v>
      </c>
      <c r="I704">
        <f>MAX(H704:H$7096)</f>
        <v>16.82</v>
      </c>
      <c r="J704" s="219">
        <f t="shared" si="21"/>
        <v>-0.38466111771700362</v>
      </c>
    </row>
    <row r="705" spans="2:10">
      <c r="B705" s="217">
        <v>44837</v>
      </c>
      <c r="C705" s="218">
        <v>14.55</v>
      </c>
      <c r="D705">
        <f>MAX(C705:C$7096)</f>
        <v>16.18</v>
      </c>
      <c r="E705" s="219">
        <f t="shared" si="20"/>
        <v>-0.10074165636588375</v>
      </c>
      <c r="H705" s="241">
        <v>10.35</v>
      </c>
      <c r="I705">
        <f>MAX(H705:H$7096)</f>
        <v>16.82</v>
      </c>
      <c r="J705" s="219">
        <f t="shared" si="21"/>
        <v>-0.38466111771700362</v>
      </c>
    </row>
    <row r="706" spans="2:10">
      <c r="B706" s="217">
        <v>44834</v>
      </c>
      <c r="C706" s="218">
        <v>14.54</v>
      </c>
      <c r="D706">
        <f>MAX(C706:C$7096)</f>
        <v>16.18</v>
      </c>
      <c r="E706" s="219">
        <f t="shared" ref="E706:E769" si="22">(C706-D706)/D706</f>
        <v>-0.10135970333745369</v>
      </c>
      <c r="H706" s="241">
        <v>10.35</v>
      </c>
      <c r="I706">
        <f>MAX(H706:H$7096)</f>
        <v>16.82</v>
      </c>
      <c r="J706" s="219">
        <f t="shared" ref="J706:J769" si="23">(H706-I706)/I706</f>
        <v>-0.38466111771700362</v>
      </c>
    </row>
    <row r="707" spans="2:10">
      <c r="B707" s="217">
        <v>44833</v>
      </c>
      <c r="C707" s="218">
        <v>14.54</v>
      </c>
      <c r="D707">
        <f>MAX(C707:C$7096)</f>
        <v>16.18</v>
      </c>
      <c r="E707" s="219">
        <f t="shared" si="22"/>
        <v>-0.10135970333745369</v>
      </c>
      <c r="H707" s="241">
        <v>10.35</v>
      </c>
      <c r="I707">
        <f>MAX(H707:H$7096)</f>
        <v>16.82</v>
      </c>
      <c r="J707" s="219">
        <f t="shared" si="23"/>
        <v>-0.38466111771700362</v>
      </c>
    </row>
    <row r="708" spans="2:10">
      <c r="B708" s="217">
        <v>44832</v>
      </c>
      <c r="C708" s="218">
        <v>14.54</v>
      </c>
      <c r="D708">
        <f>MAX(C708:C$7096)</f>
        <v>16.18</v>
      </c>
      <c r="E708" s="219">
        <f t="shared" si="22"/>
        <v>-0.10135970333745369</v>
      </c>
      <c r="H708" s="241">
        <v>10.35</v>
      </c>
      <c r="I708">
        <f>MAX(H708:H$7096)</f>
        <v>16.82</v>
      </c>
      <c r="J708" s="219">
        <f t="shared" si="23"/>
        <v>-0.38466111771700362</v>
      </c>
    </row>
    <row r="709" spans="2:10">
      <c r="B709" s="217">
        <v>44831</v>
      </c>
      <c r="C709" s="218">
        <v>14.53</v>
      </c>
      <c r="D709">
        <f>MAX(C709:C$7096)</f>
        <v>16.18</v>
      </c>
      <c r="E709" s="219">
        <f t="shared" si="22"/>
        <v>-0.10197775030902351</v>
      </c>
      <c r="H709" s="241">
        <v>10.35</v>
      </c>
      <c r="I709">
        <f>MAX(H709:H$7096)</f>
        <v>16.82</v>
      </c>
      <c r="J709" s="219">
        <f t="shared" si="23"/>
        <v>-0.38466111771700362</v>
      </c>
    </row>
    <row r="710" spans="2:10">
      <c r="B710" s="217">
        <v>44830</v>
      </c>
      <c r="C710" s="218">
        <v>14.53</v>
      </c>
      <c r="D710">
        <f>MAX(C710:C$7096)</f>
        <v>16.18</v>
      </c>
      <c r="E710" s="219">
        <f t="shared" si="22"/>
        <v>-0.10197775030902351</v>
      </c>
      <c r="H710" s="241">
        <v>10.35</v>
      </c>
      <c r="I710">
        <f>MAX(H710:H$7096)</f>
        <v>16.82</v>
      </c>
      <c r="J710" s="219">
        <f t="shared" si="23"/>
        <v>-0.38466111771700362</v>
      </c>
    </row>
    <row r="711" spans="2:10">
      <c r="B711" s="217">
        <v>44827</v>
      </c>
      <c r="C711" s="218">
        <v>14.52</v>
      </c>
      <c r="D711">
        <f>MAX(C711:C$7096)</f>
        <v>16.18</v>
      </c>
      <c r="E711" s="219">
        <f t="shared" si="22"/>
        <v>-0.10259579728059333</v>
      </c>
      <c r="H711" s="241">
        <v>10.35</v>
      </c>
      <c r="I711">
        <f>MAX(H711:H$7096)</f>
        <v>16.82</v>
      </c>
      <c r="J711" s="219">
        <f t="shared" si="23"/>
        <v>-0.38466111771700362</v>
      </c>
    </row>
    <row r="712" spans="2:10">
      <c r="B712" s="217">
        <v>44826</v>
      </c>
      <c r="C712" s="218">
        <v>14.52</v>
      </c>
      <c r="D712">
        <f>MAX(C712:C$7096)</f>
        <v>16.18</v>
      </c>
      <c r="E712" s="219">
        <f t="shared" si="22"/>
        <v>-0.10259579728059333</v>
      </c>
      <c r="H712" s="241">
        <v>10.35</v>
      </c>
      <c r="I712">
        <f>MAX(H712:H$7096)</f>
        <v>16.82</v>
      </c>
      <c r="J712" s="219">
        <f t="shared" si="23"/>
        <v>-0.38466111771700362</v>
      </c>
    </row>
    <row r="713" spans="2:10">
      <c r="B713" s="217">
        <v>44825</v>
      </c>
      <c r="C713" s="218">
        <v>14.51</v>
      </c>
      <c r="D713">
        <f>MAX(C713:C$7096)</f>
        <v>16.18</v>
      </c>
      <c r="E713" s="219">
        <f t="shared" si="22"/>
        <v>-0.10321384425216316</v>
      </c>
      <c r="H713" s="241">
        <v>10.35</v>
      </c>
      <c r="I713">
        <f>MAX(H713:H$7096)</f>
        <v>16.82</v>
      </c>
      <c r="J713" s="219">
        <f t="shared" si="23"/>
        <v>-0.38466111771700362</v>
      </c>
    </row>
    <row r="714" spans="2:10">
      <c r="B714" s="217">
        <v>44824</v>
      </c>
      <c r="C714" s="218">
        <v>14.51</v>
      </c>
      <c r="D714">
        <f>MAX(C714:C$7096)</f>
        <v>16.18</v>
      </c>
      <c r="E714" s="219">
        <f t="shared" si="22"/>
        <v>-0.10321384425216316</v>
      </c>
      <c r="H714" s="241">
        <v>10.35</v>
      </c>
      <c r="I714">
        <f>MAX(H714:H$7096)</f>
        <v>16.82</v>
      </c>
      <c r="J714" s="219">
        <f t="shared" si="23"/>
        <v>-0.38466111771700362</v>
      </c>
    </row>
    <row r="715" spans="2:10">
      <c r="B715" s="217">
        <v>44823</v>
      </c>
      <c r="C715" s="218">
        <v>14.51</v>
      </c>
      <c r="D715">
        <f>MAX(C715:C$7096)</f>
        <v>16.18</v>
      </c>
      <c r="E715" s="219">
        <f t="shared" si="22"/>
        <v>-0.10321384425216316</v>
      </c>
      <c r="H715" s="241">
        <v>10.35</v>
      </c>
      <c r="I715">
        <f>MAX(H715:H$7096)</f>
        <v>16.82</v>
      </c>
      <c r="J715" s="219">
        <f t="shared" si="23"/>
        <v>-0.38466111771700362</v>
      </c>
    </row>
    <row r="716" spans="2:10">
      <c r="B716" s="217">
        <v>44820</v>
      </c>
      <c r="C716" s="218">
        <v>14.49</v>
      </c>
      <c r="D716">
        <f>MAX(C716:C$7096)</f>
        <v>16.18</v>
      </c>
      <c r="E716" s="219">
        <f t="shared" si="22"/>
        <v>-0.10444993819530281</v>
      </c>
      <c r="H716" s="241">
        <v>10.35</v>
      </c>
      <c r="I716">
        <f>MAX(H716:H$7096)</f>
        <v>16.82</v>
      </c>
      <c r="J716" s="219">
        <f t="shared" si="23"/>
        <v>-0.38466111771700362</v>
      </c>
    </row>
    <row r="717" spans="2:10">
      <c r="B717" s="217">
        <v>44819</v>
      </c>
      <c r="C717" s="218">
        <v>14.49</v>
      </c>
      <c r="D717">
        <f>MAX(C717:C$7096)</f>
        <v>16.18</v>
      </c>
      <c r="E717" s="219">
        <f t="shared" si="22"/>
        <v>-0.10444993819530281</v>
      </c>
      <c r="H717" s="241">
        <v>10.35</v>
      </c>
      <c r="I717">
        <f>MAX(H717:H$7096)</f>
        <v>16.82</v>
      </c>
      <c r="J717" s="219">
        <f t="shared" si="23"/>
        <v>-0.38466111771700362</v>
      </c>
    </row>
    <row r="718" spans="2:10">
      <c r="B718" s="217">
        <v>44818</v>
      </c>
      <c r="C718" s="218">
        <v>14.49</v>
      </c>
      <c r="D718">
        <f>MAX(C718:C$7096)</f>
        <v>16.18</v>
      </c>
      <c r="E718" s="219">
        <f t="shared" si="22"/>
        <v>-0.10444993819530281</v>
      </c>
      <c r="H718" s="241">
        <v>10.35</v>
      </c>
      <c r="I718">
        <f>MAX(H718:H$7096)</f>
        <v>16.82</v>
      </c>
      <c r="J718" s="219">
        <f t="shared" si="23"/>
        <v>-0.38466111771700362</v>
      </c>
    </row>
    <row r="719" spans="2:10">
      <c r="B719" s="217">
        <v>44817</v>
      </c>
      <c r="C719" s="218">
        <v>14.48</v>
      </c>
      <c r="D719">
        <f>MAX(C719:C$7096)</f>
        <v>16.18</v>
      </c>
      <c r="E719" s="219">
        <f t="shared" si="22"/>
        <v>-0.10506798516687264</v>
      </c>
      <c r="H719" s="241">
        <v>10.35</v>
      </c>
      <c r="I719">
        <f>MAX(H719:H$7096)</f>
        <v>16.82</v>
      </c>
      <c r="J719" s="219">
        <f t="shared" si="23"/>
        <v>-0.38466111771700362</v>
      </c>
    </row>
    <row r="720" spans="2:10">
      <c r="B720" s="217">
        <v>44816</v>
      </c>
      <c r="C720" s="218">
        <v>14.48</v>
      </c>
      <c r="D720">
        <f>MAX(C720:C$7096)</f>
        <v>16.18</v>
      </c>
      <c r="E720" s="219">
        <f t="shared" si="22"/>
        <v>-0.10506798516687264</v>
      </c>
      <c r="H720" s="241">
        <v>10.35</v>
      </c>
      <c r="I720">
        <f>MAX(H720:H$7096)</f>
        <v>16.82</v>
      </c>
      <c r="J720" s="219">
        <f t="shared" si="23"/>
        <v>-0.38466111771700362</v>
      </c>
    </row>
    <row r="721" spans="2:10">
      <c r="B721" s="217">
        <v>44813</v>
      </c>
      <c r="C721" s="218">
        <v>14.47</v>
      </c>
      <c r="D721">
        <f>MAX(C721:C$7096)</f>
        <v>16.18</v>
      </c>
      <c r="E721" s="219">
        <f t="shared" si="22"/>
        <v>-0.10568603213844247</v>
      </c>
      <c r="H721" s="241">
        <v>10.35</v>
      </c>
      <c r="I721">
        <f>MAX(H721:H$7096)</f>
        <v>16.82</v>
      </c>
      <c r="J721" s="219">
        <f t="shared" si="23"/>
        <v>-0.38466111771700362</v>
      </c>
    </row>
    <row r="722" spans="2:10">
      <c r="B722" s="217">
        <v>44812</v>
      </c>
      <c r="C722" s="218">
        <v>14.47</v>
      </c>
      <c r="D722">
        <f>MAX(C722:C$7096)</f>
        <v>16.18</v>
      </c>
      <c r="E722" s="219">
        <f t="shared" si="22"/>
        <v>-0.10568603213844247</v>
      </c>
      <c r="H722" s="241">
        <v>10.35</v>
      </c>
      <c r="I722">
        <f>MAX(H722:H$7096)</f>
        <v>16.82</v>
      </c>
      <c r="J722" s="219">
        <f t="shared" si="23"/>
        <v>-0.38466111771700362</v>
      </c>
    </row>
    <row r="723" spans="2:10">
      <c r="B723" s="217">
        <v>44811</v>
      </c>
      <c r="C723" s="218">
        <v>14.46</v>
      </c>
      <c r="D723">
        <f>MAX(C723:C$7096)</f>
        <v>16.18</v>
      </c>
      <c r="E723" s="219">
        <f t="shared" si="22"/>
        <v>-0.10630407911001229</v>
      </c>
      <c r="H723" s="241">
        <v>10.35</v>
      </c>
      <c r="I723">
        <f>MAX(H723:H$7096)</f>
        <v>16.82</v>
      </c>
      <c r="J723" s="219">
        <f t="shared" si="23"/>
        <v>-0.38466111771700362</v>
      </c>
    </row>
    <row r="724" spans="2:10">
      <c r="B724" s="217">
        <v>44810</v>
      </c>
      <c r="C724" s="218">
        <v>14.46</v>
      </c>
      <c r="D724">
        <f>MAX(C724:C$7096)</f>
        <v>16.18</v>
      </c>
      <c r="E724" s="219">
        <f t="shared" si="22"/>
        <v>-0.10630407911001229</v>
      </c>
      <c r="H724" s="241">
        <v>10.35</v>
      </c>
      <c r="I724">
        <f>MAX(H724:H$7096)</f>
        <v>16.82</v>
      </c>
      <c r="J724" s="219">
        <f t="shared" si="23"/>
        <v>-0.38466111771700362</v>
      </c>
    </row>
    <row r="725" spans="2:10">
      <c r="B725" s="217">
        <v>44809</v>
      </c>
      <c r="C725" s="218">
        <v>14.46</v>
      </c>
      <c r="D725">
        <f>MAX(C725:C$7096)</f>
        <v>16.18</v>
      </c>
      <c r="E725" s="219">
        <f t="shared" si="22"/>
        <v>-0.10630407911001229</v>
      </c>
      <c r="H725" s="241">
        <v>10.35</v>
      </c>
      <c r="I725">
        <f>MAX(H725:H$7096)</f>
        <v>16.82</v>
      </c>
      <c r="J725" s="219">
        <f t="shared" si="23"/>
        <v>-0.38466111771700362</v>
      </c>
    </row>
    <row r="726" spans="2:10">
      <c r="B726" s="217">
        <v>44806</v>
      </c>
      <c r="C726" s="218">
        <v>14.45</v>
      </c>
      <c r="D726">
        <f>MAX(C726:C$7096)</f>
        <v>16.18</v>
      </c>
      <c r="E726" s="219">
        <f t="shared" si="22"/>
        <v>-0.10692212608158223</v>
      </c>
      <c r="H726" s="241">
        <v>10.35</v>
      </c>
      <c r="I726">
        <f>MAX(H726:H$7096)</f>
        <v>16.82</v>
      </c>
      <c r="J726" s="219">
        <f t="shared" si="23"/>
        <v>-0.38466111771700362</v>
      </c>
    </row>
    <row r="727" spans="2:10">
      <c r="B727" s="217">
        <v>44805</v>
      </c>
      <c r="C727" s="218">
        <v>14.44</v>
      </c>
      <c r="D727">
        <f>MAX(C727:C$7096)</f>
        <v>16.18</v>
      </c>
      <c r="E727" s="219">
        <f t="shared" si="22"/>
        <v>-0.10754017305315205</v>
      </c>
      <c r="H727" s="241">
        <v>10.35</v>
      </c>
      <c r="I727">
        <f>MAX(H727:H$7096)</f>
        <v>16.82</v>
      </c>
      <c r="J727" s="219">
        <f t="shared" si="23"/>
        <v>-0.38466111771700362</v>
      </c>
    </row>
    <row r="728" spans="2:10">
      <c r="B728" s="217">
        <v>44804</v>
      </c>
      <c r="C728" s="218">
        <v>14.44</v>
      </c>
      <c r="D728">
        <f>MAX(C728:C$7096)</f>
        <v>16.18</v>
      </c>
      <c r="E728" s="219">
        <f t="shared" si="22"/>
        <v>-0.10754017305315205</v>
      </c>
      <c r="H728" s="241">
        <v>10.35</v>
      </c>
      <c r="I728">
        <f>MAX(H728:H$7096)</f>
        <v>16.82</v>
      </c>
      <c r="J728" s="219">
        <f t="shared" si="23"/>
        <v>-0.38466111771700362</v>
      </c>
    </row>
    <row r="729" spans="2:10">
      <c r="B729" s="217">
        <v>44803</v>
      </c>
      <c r="C729" s="218">
        <v>14.41</v>
      </c>
      <c r="D729">
        <f>MAX(C729:C$7096)</f>
        <v>16.18</v>
      </c>
      <c r="E729" s="219">
        <f t="shared" si="22"/>
        <v>-0.10939431396786153</v>
      </c>
      <c r="H729" s="241">
        <v>10.42</v>
      </c>
      <c r="I729">
        <f>MAX(H729:H$7096)</f>
        <v>16.82</v>
      </c>
      <c r="J729" s="219">
        <f t="shared" si="23"/>
        <v>-0.38049940546967898</v>
      </c>
    </row>
    <row r="730" spans="2:10">
      <c r="B730" s="217">
        <v>44802</v>
      </c>
      <c r="C730" s="218">
        <v>14.3</v>
      </c>
      <c r="D730">
        <f>MAX(C730:C$7096)</f>
        <v>16.18</v>
      </c>
      <c r="E730" s="219">
        <f t="shared" si="22"/>
        <v>-0.11619283065512973</v>
      </c>
      <c r="H730" s="241">
        <v>10.42</v>
      </c>
      <c r="I730">
        <f>MAX(H730:H$7096)</f>
        <v>16.82</v>
      </c>
      <c r="J730" s="219">
        <f t="shared" si="23"/>
        <v>-0.38049940546967898</v>
      </c>
    </row>
    <row r="731" spans="2:10">
      <c r="B731" s="217">
        <v>44799</v>
      </c>
      <c r="C731" s="218">
        <v>14.29</v>
      </c>
      <c r="D731">
        <f>MAX(C731:C$7096)</f>
        <v>16.18</v>
      </c>
      <c r="E731" s="219">
        <f t="shared" si="22"/>
        <v>-0.11681087762669967</v>
      </c>
      <c r="H731" s="241">
        <v>10.42</v>
      </c>
      <c r="I731">
        <f>MAX(H731:H$7096)</f>
        <v>16.82</v>
      </c>
      <c r="J731" s="219">
        <f t="shared" si="23"/>
        <v>-0.38049940546967898</v>
      </c>
    </row>
    <row r="732" spans="2:10">
      <c r="B732" s="217">
        <v>44798</v>
      </c>
      <c r="C732" s="218">
        <v>14.29</v>
      </c>
      <c r="D732">
        <f>MAX(C732:C$7096)</f>
        <v>16.18</v>
      </c>
      <c r="E732" s="219">
        <f t="shared" si="22"/>
        <v>-0.11681087762669967</v>
      </c>
      <c r="H732" s="241">
        <v>10.42</v>
      </c>
      <c r="I732">
        <f>MAX(H732:H$7096)</f>
        <v>16.82</v>
      </c>
      <c r="J732" s="219">
        <f t="shared" si="23"/>
        <v>-0.38049940546967898</v>
      </c>
    </row>
    <row r="733" spans="2:10">
      <c r="B733" s="217">
        <v>44797</v>
      </c>
      <c r="C733" s="218">
        <v>14.28</v>
      </c>
      <c r="D733">
        <f>MAX(C733:C$7096)</f>
        <v>16.18</v>
      </c>
      <c r="E733" s="219">
        <f t="shared" si="22"/>
        <v>-0.11742892459826949</v>
      </c>
      <c r="H733" s="241">
        <v>10.42</v>
      </c>
      <c r="I733">
        <f>MAX(H733:H$7096)</f>
        <v>16.82</v>
      </c>
      <c r="J733" s="219">
        <f t="shared" si="23"/>
        <v>-0.38049940546967898</v>
      </c>
    </row>
    <row r="734" spans="2:10">
      <c r="B734" s="217">
        <v>44796</v>
      </c>
      <c r="C734" s="218">
        <v>14.28</v>
      </c>
      <c r="D734">
        <f>MAX(C734:C$7096)</f>
        <v>16.18</v>
      </c>
      <c r="E734" s="219">
        <f t="shared" si="22"/>
        <v>-0.11742892459826949</v>
      </c>
      <c r="H734" s="241">
        <v>10.42</v>
      </c>
      <c r="I734">
        <f>MAX(H734:H$7096)</f>
        <v>16.82</v>
      </c>
      <c r="J734" s="219">
        <f t="shared" si="23"/>
        <v>-0.38049940546967898</v>
      </c>
    </row>
    <row r="735" spans="2:10">
      <c r="B735" s="217">
        <v>44795</v>
      </c>
      <c r="C735" s="218">
        <v>14.28</v>
      </c>
      <c r="D735">
        <f>MAX(C735:C$7096)</f>
        <v>16.18</v>
      </c>
      <c r="E735" s="219">
        <f t="shared" si="22"/>
        <v>-0.11742892459826949</v>
      </c>
      <c r="H735" s="241">
        <v>10.42</v>
      </c>
      <c r="I735">
        <f>MAX(H735:H$7096)</f>
        <v>16.82</v>
      </c>
      <c r="J735" s="219">
        <f t="shared" si="23"/>
        <v>-0.38049940546967898</v>
      </c>
    </row>
    <row r="736" spans="2:10">
      <c r="B736" s="217">
        <v>44792</v>
      </c>
      <c r="C736" s="218">
        <v>14.27</v>
      </c>
      <c r="D736">
        <f>MAX(C736:C$7096)</f>
        <v>16.18</v>
      </c>
      <c r="E736" s="219">
        <f t="shared" si="22"/>
        <v>-0.11804697156983932</v>
      </c>
      <c r="H736" s="241">
        <v>10.42</v>
      </c>
      <c r="I736">
        <f>MAX(H736:H$7096)</f>
        <v>16.82</v>
      </c>
      <c r="J736" s="219">
        <f t="shared" si="23"/>
        <v>-0.38049940546967898</v>
      </c>
    </row>
    <row r="737" spans="2:10">
      <c r="B737" s="217">
        <v>44791</v>
      </c>
      <c r="C737" s="218">
        <v>14.26</v>
      </c>
      <c r="D737">
        <f>MAX(C737:C$7096)</f>
        <v>16.18</v>
      </c>
      <c r="E737" s="219">
        <f t="shared" si="22"/>
        <v>-0.11866501854140915</v>
      </c>
      <c r="H737" s="241">
        <v>10.42</v>
      </c>
      <c r="I737">
        <f>MAX(H737:H$7096)</f>
        <v>16.82</v>
      </c>
      <c r="J737" s="219">
        <f t="shared" si="23"/>
        <v>-0.38049940546967898</v>
      </c>
    </row>
    <row r="738" spans="2:10">
      <c r="B738" s="217">
        <v>44790</v>
      </c>
      <c r="C738" s="218">
        <v>14.26</v>
      </c>
      <c r="D738">
        <f>MAX(C738:C$7096)</f>
        <v>16.18</v>
      </c>
      <c r="E738" s="219">
        <f t="shared" si="22"/>
        <v>-0.11866501854140915</v>
      </c>
      <c r="H738" s="241">
        <v>10.42</v>
      </c>
      <c r="I738">
        <f>MAX(H738:H$7096)</f>
        <v>16.82</v>
      </c>
      <c r="J738" s="219">
        <f t="shared" si="23"/>
        <v>-0.38049940546967898</v>
      </c>
    </row>
    <row r="739" spans="2:10">
      <c r="B739" s="217">
        <v>44789</v>
      </c>
      <c r="C739" s="218">
        <v>14.26</v>
      </c>
      <c r="D739">
        <f>MAX(C739:C$7096)</f>
        <v>16.18</v>
      </c>
      <c r="E739" s="219">
        <f t="shared" si="22"/>
        <v>-0.11866501854140915</v>
      </c>
      <c r="H739" s="241">
        <v>10.42</v>
      </c>
      <c r="I739">
        <f>MAX(H739:H$7096)</f>
        <v>16.82</v>
      </c>
      <c r="J739" s="219">
        <f t="shared" si="23"/>
        <v>-0.38049940546967898</v>
      </c>
    </row>
    <row r="740" spans="2:10">
      <c r="B740" s="217">
        <v>44788</v>
      </c>
      <c r="C740" s="218">
        <v>14.26</v>
      </c>
      <c r="D740">
        <f>MAX(C740:C$7096)</f>
        <v>16.18</v>
      </c>
      <c r="E740" s="219">
        <f t="shared" si="22"/>
        <v>-0.11866501854140915</v>
      </c>
      <c r="H740" s="241">
        <v>10.42</v>
      </c>
      <c r="I740">
        <f>MAX(H740:H$7096)</f>
        <v>16.82</v>
      </c>
      <c r="J740" s="219">
        <f t="shared" si="23"/>
        <v>-0.38049940546967898</v>
      </c>
    </row>
    <row r="741" spans="2:10">
      <c r="B741" s="217">
        <v>44785</v>
      </c>
      <c r="C741" s="218">
        <v>14.29</v>
      </c>
      <c r="D741">
        <f>MAX(C741:C$7096)</f>
        <v>16.18</v>
      </c>
      <c r="E741" s="219">
        <f t="shared" si="22"/>
        <v>-0.11681087762669967</v>
      </c>
      <c r="H741" s="241">
        <v>10.42</v>
      </c>
      <c r="I741">
        <f>MAX(H741:H$7096)</f>
        <v>16.82</v>
      </c>
      <c r="J741" s="219">
        <f t="shared" si="23"/>
        <v>-0.38049940546967898</v>
      </c>
    </row>
    <row r="742" spans="2:10">
      <c r="B742" s="217">
        <v>44784</v>
      </c>
      <c r="C742" s="218">
        <v>14.28</v>
      </c>
      <c r="D742">
        <f>MAX(C742:C$7096)</f>
        <v>16.18</v>
      </c>
      <c r="E742" s="219">
        <f t="shared" si="22"/>
        <v>-0.11742892459826949</v>
      </c>
      <c r="H742" s="241">
        <v>10.42</v>
      </c>
      <c r="I742">
        <f>MAX(H742:H$7096)</f>
        <v>16.82</v>
      </c>
      <c r="J742" s="219">
        <f t="shared" si="23"/>
        <v>-0.38049940546967898</v>
      </c>
    </row>
    <row r="743" spans="2:10">
      <c r="B743" s="217">
        <v>44783</v>
      </c>
      <c r="C743" s="218">
        <v>14.28</v>
      </c>
      <c r="D743">
        <f>MAX(C743:C$7096)</f>
        <v>16.18</v>
      </c>
      <c r="E743" s="219">
        <f t="shared" si="22"/>
        <v>-0.11742892459826949</v>
      </c>
      <c r="H743" s="241">
        <v>10.42</v>
      </c>
      <c r="I743">
        <f>MAX(H743:H$7096)</f>
        <v>16.82</v>
      </c>
      <c r="J743" s="219">
        <f t="shared" si="23"/>
        <v>-0.38049940546967898</v>
      </c>
    </row>
    <row r="744" spans="2:10">
      <c r="B744" s="217">
        <v>44782</v>
      </c>
      <c r="C744" s="218">
        <v>14.28</v>
      </c>
      <c r="D744">
        <f>MAX(C744:C$7096)</f>
        <v>16.18</v>
      </c>
      <c r="E744" s="219">
        <f t="shared" si="22"/>
        <v>-0.11742892459826949</v>
      </c>
      <c r="H744" s="241">
        <v>10.42</v>
      </c>
      <c r="I744">
        <f>MAX(H744:H$7096)</f>
        <v>16.82</v>
      </c>
      <c r="J744" s="219">
        <f t="shared" si="23"/>
        <v>-0.38049940546967898</v>
      </c>
    </row>
    <row r="745" spans="2:10">
      <c r="B745" s="217">
        <v>44781</v>
      </c>
      <c r="C745" s="218">
        <v>14.27</v>
      </c>
      <c r="D745">
        <f>MAX(C745:C$7096)</f>
        <v>16.18</v>
      </c>
      <c r="E745" s="219">
        <f t="shared" si="22"/>
        <v>-0.11804697156983932</v>
      </c>
      <c r="H745" s="241">
        <v>10.42</v>
      </c>
      <c r="I745">
        <f>MAX(H745:H$7096)</f>
        <v>16.82</v>
      </c>
      <c r="J745" s="219">
        <f t="shared" si="23"/>
        <v>-0.38049940546967898</v>
      </c>
    </row>
    <row r="746" spans="2:10">
      <c r="B746" s="217">
        <v>44778</v>
      </c>
      <c r="C746" s="218">
        <v>14.26</v>
      </c>
      <c r="D746">
        <f>MAX(C746:C$7096)</f>
        <v>16.18</v>
      </c>
      <c r="E746" s="219">
        <f t="shared" si="22"/>
        <v>-0.11866501854140915</v>
      </c>
      <c r="H746" s="241">
        <v>10.42</v>
      </c>
      <c r="I746">
        <f>MAX(H746:H$7096)</f>
        <v>16.82</v>
      </c>
      <c r="J746" s="219">
        <f t="shared" si="23"/>
        <v>-0.38049940546967898</v>
      </c>
    </row>
    <row r="747" spans="2:10">
      <c r="B747" s="217">
        <v>44777</v>
      </c>
      <c r="C747" s="218">
        <v>14.26</v>
      </c>
      <c r="D747">
        <f>MAX(C747:C$7096)</f>
        <v>16.18</v>
      </c>
      <c r="E747" s="219">
        <f t="shared" si="22"/>
        <v>-0.11866501854140915</v>
      </c>
      <c r="H747" s="241">
        <v>10.42</v>
      </c>
      <c r="I747">
        <f>MAX(H747:H$7096)</f>
        <v>16.82</v>
      </c>
      <c r="J747" s="219">
        <f t="shared" si="23"/>
        <v>-0.38049940546967898</v>
      </c>
    </row>
    <row r="748" spans="2:10">
      <c r="B748" s="217">
        <v>44776</v>
      </c>
      <c r="C748" s="218">
        <v>14.26</v>
      </c>
      <c r="D748">
        <f>MAX(C748:C$7096)</f>
        <v>16.18</v>
      </c>
      <c r="E748" s="219">
        <f t="shared" si="22"/>
        <v>-0.11866501854140915</v>
      </c>
      <c r="H748" s="241">
        <v>10.42</v>
      </c>
      <c r="I748">
        <f>MAX(H748:H$7096)</f>
        <v>16.82</v>
      </c>
      <c r="J748" s="219">
        <f t="shared" si="23"/>
        <v>-0.38049940546967898</v>
      </c>
    </row>
    <row r="749" spans="2:10">
      <c r="B749" s="217">
        <v>44775</v>
      </c>
      <c r="C749" s="218">
        <v>14.25</v>
      </c>
      <c r="D749">
        <f>MAX(C749:C$7096)</f>
        <v>16.18</v>
      </c>
      <c r="E749" s="219">
        <f t="shared" si="22"/>
        <v>-0.11928306551297897</v>
      </c>
      <c r="H749" s="241">
        <v>10.42</v>
      </c>
      <c r="I749">
        <f>MAX(H749:H$7096)</f>
        <v>16.82</v>
      </c>
      <c r="J749" s="219">
        <f t="shared" si="23"/>
        <v>-0.38049940546967898</v>
      </c>
    </row>
    <row r="750" spans="2:10">
      <c r="B750" s="217">
        <v>44774</v>
      </c>
      <c r="C750" s="218">
        <v>14.25</v>
      </c>
      <c r="D750">
        <f>MAX(C750:C$7096)</f>
        <v>16.18</v>
      </c>
      <c r="E750" s="219">
        <f t="shared" si="22"/>
        <v>-0.11928306551297897</v>
      </c>
      <c r="H750" s="241">
        <v>10.42</v>
      </c>
      <c r="I750">
        <f>MAX(H750:H$7096)</f>
        <v>16.82</v>
      </c>
      <c r="J750" s="219">
        <f t="shared" si="23"/>
        <v>-0.38049940546967898</v>
      </c>
    </row>
    <row r="751" spans="2:10">
      <c r="B751" s="217">
        <v>44771</v>
      </c>
      <c r="C751" s="218">
        <v>14.24</v>
      </c>
      <c r="D751">
        <f>MAX(C751:C$7096)</f>
        <v>16.18</v>
      </c>
      <c r="E751" s="219">
        <f t="shared" si="22"/>
        <v>-0.11990111248454879</v>
      </c>
      <c r="H751" s="241">
        <v>10.42</v>
      </c>
      <c r="I751">
        <f>MAX(H751:H$7096)</f>
        <v>16.82</v>
      </c>
      <c r="J751" s="219">
        <f t="shared" si="23"/>
        <v>-0.38049940546967898</v>
      </c>
    </row>
    <row r="752" spans="2:10">
      <c r="B752" s="217">
        <v>44770</v>
      </c>
      <c r="C752" s="218">
        <v>14.24</v>
      </c>
      <c r="D752">
        <f>MAX(C752:C$7096)</f>
        <v>16.18</v>
      </c>
      <c r="E752" s="219">
        <f t="shared" si="22"/>
        <v>-0.11990111248454879</v>
      </c>
      <c r="H752" s="241">
        <v>10.42</v>
      </c>
      <c r="I752">
        <f>MAX(H752:H$7096)</f>
        <v>16.82</v>
      </c>
      <c r="J752" s="219">
        <f t="shared" si="23"/>
        <v>-0.38049940546967898</v>
      </c>
    </row>
    <row r="753" spans="2:10">
      <c r="B753" s="217">
        <v>44769</v>
      </c>
      <c r="C753" s="218">
        <v>14.24</v>
      </c>
      <c r="D753">
        <f>MAX(C753:C$7096)</f>
        <v>16.18</v>
      </c>
      <c r="E753" s="219">
        <f t="shared" si="22"/>
        <v>-0.11990111248454879</v>
      </c>
      <c r="H753" s="241">
        <v>10.42</v>
      </c>
      <c r="I753">
        <f>MAX(H753:H$7096)</f>
        <v>16.82</v>
      </c>
      <c r="J753" s="219">
        <f t="shared" si="23"/>
        <v>-0.38049940546967898</v>
      </c>
    </row>
    <row r="754" spans="2:10">
      <c r="B754" s="217">
        <v>44768</v>
      </c>
      <c r="C754" s="218">
        <v>14.23</v>
      </c>
      <c r="D754">
        <f>MAX(C754:C$7096)</f>
        <v>16.18</v>
      </c>
      <c r="E754" s="219">
        <f t="shared" si="22"/>
        <v>-0.12051915945611863</v>
      </c>
      <c r="H754" s="241">
        <v>10.42</v>
      </c>
      <c r="I754">
        <f>MAX(H754:H$7096)</f>
        <v>16.82</v>
      </c>
      <c r="J754" s="219">
        <f t="shared" si="23"/>
        <v>-0.38049940546967898</v>
      </c>
    </row>
    <row r="755" spans="2:10">
      <c r="B755" s="217">
        <v>44767</v>
      </c>
      <c r="C755" s="218">
        <v>14.23</v>
      </c>
      <c r="D755">
        <f>MAX(C755:C$7096)</f>
        <v>16.18</v>
      </c>
      <c r="E755" s="219">
        <f t="shared" si="22"/>
        <v>-0.12051915945611863</v>
      </c>
      <c r="H755" s="241">
        <v>10.42</v>
      </c>
      <c r="I755">
        <f>MAX(H755:H$7096)</f>
        <v>16.82</v>
      </c>
      <c r="J755" s="219">
        <f t="shared" si="23"/>
        <v>-0.38049940546967898</v>
      </c>
    </row>
    <row r="756" spans="2:10">
      <c r="B756" s="217">
        <v>44764</v>
      </c>
      <c r="C756" s="218">
        <v>15.09</v>
      </c>
      <c r="D756">
        <f>MAX(C756:C$7096)</f>
        <v>16.18</v>
      </c>
      <c r="E756" s="219">
        <f t="shared" si="22"/>
        <v>-6.7367119901112479E-2</v>
      </c>
      <c r="H756" s="241">
        <v>10.42</v>
      </c>
      <c r="I756">
        <f>MAX(H756:H$7096)</f>
        <v>16.82</v>
      </c>
      <c r="J756" s="219">
        <f t="shared" si="23"/>
        <v>-0.38049940546967898</v>
      </c>
    </row>
    <row r="757" spans="2:10">
      <c r="B757" s="217">
        <v>44763</v>
      </c>
      <c r="C757" s="218">
        <v>15.49</v>
      </c>
      <c r="D757">
        <f>MAX(C757:C$7096)</f>
        <v>16.18</v>
      </c>
      <c r="E757" s="219">
        <f t="shared" si="22"/>
        <v>-4.2645241038318883E-2</v>
      </c>
      <c r="H757" s="241">
        <v>10.42</v>
      </c>
      <c r="I757">
        <f>MAX(H757:H$7096)</f>
        <v>16.82</v>
      </c>
      <c r="J757" s="219">
        <f t="shared" si="23"/>
        <v>-0.38049940546967898</v>
      </c>
    </row>
    <row r="758" spans="2:10">
      <c r="B758" s="217">
        <v>44762</v>
      </c>
      <c r="C758" s="218">
        <v>15.48</v>
      </c>
      <c r="D758">
        <f>MAX(C758:C$7096)</f>
        <v>16.18</v>
      </c>
      <c r="E758" s="219">
        <f t="shared" si="22"/>
        <v>-4.3263288009888712E-2</v>
      </c>
      <c r="H758" s="241">
        <v>10.42</v>
      </c>
      <c r="I758">
        <f>MAX(H758:H$7096)</f>
        <v>16.82</v>
      </c>
      <c r="J758" s="219">
        <f t="shared" si="23"/>
        <v>-0.38049940546967898</v>
      </c>
    </row>
    <row r="759" spans="2:10">
      <c r="B759" s="217">
        <v>44761</v>
      </c>
      <c r="C759" s="218">
        <v>15.48</v>
      </c>
      <c r="D759">
        <f>MAX(C759:C$7096)</f>
        <v>16.18</v>
      </c>
      <c r="E759" s="219">
        <f t="shared" si="22"/>
        <v>-4.3263288009888712E-2</v>
      </c>
      <c r="H759" s="241">
        <v>10.42</v>
      </c>
      <c r="I759">
        <f>MAX(H759:H$7096)</f>
        <v>16.82</v>
      </c>
      <c r="J759" s="219">
        <f t="shared" si="23"/>
        <v>-0.38049940546967898</v>
      </c>
    </row>
    <row r="760" spans="2:10">
      <c r="B760" s="217">
        <v>44760</v>
      </c>
      <c r="C760" s="218">
        <v>15.69</v>
      </c>
      <c r="D760">
        <f>MAX(C760:C$7096)</f>
        <v>16.18</v>
      </c>
      <c r="E760" s="219">
        <f t="shared" si="22"/>
        <v>-3.0284301606922141E-2</v>
      </c>
      <c r="H760" s="241">
        <v>10.42</v>
      </c>
      <c r="I760">
        <f>MAX(H760:H$7096)</f>
        <v>16.82</v>
      </c>
      <c r="J760" s="219">
        <f t="shared" si="23"/>
        <v>-0.38049940546967898</v>
      </c>
    </row>
    <row r="761" spans="2:10">
      <c r="B761" s="217">
        <v>44757</v>
      </c>
      <c r="C761" s="218">
        <v>15.68</v>
      </c>
      <c r="D761">
        <f>MAX(C761:C$7096)</f>
        <v>16.18</v>
      </c>
      <c r="E761" s="219">
        <f t="shared" si="22"/>
        <v>-3.0902348578491966E-2</v>
      </c>
      <c r="H761" s="241">
        <v>10.42</v>
      </c>
      <c r="I761">
        <f>MAX(H761:H$7096)</f>
        <v>16.82</v>
      </c>
      <c r="J761" s="219">
        <f t="shared" si="23"/>
        <v>-0.38049940546967898</v>
      </c>
    </row>
    <row r="762" spans="2:10">
      <c r="B762" s="217">
        <v>44756</v>
      </c>
      <c r="C762" s="218">
        <v>15.68</v>
      </c>
      <c r="D762">
        <f>MAX(C762:C$7096)</f>
        <v>16.18</v>
      </c>
      <c r="E762" s="219">
        <f t="shared" si="22"/>
        <v>-3.0902348578491966E-2</v>
      </c>
      <c r="H762" s="241">
        <v>10.42</v>
      </c>
      <c r="I762">
        <f>MAX(H762:H$7096)</f>
        <v>16.82</v>
      </c>
      <c r="J762" s="219">
        <f t="shared" si="23"/>
        <v>-0.38049940546967898</v>
      </c>
    </row>
    <row r="763" spans="2:10">
      <c r="B763" s="217">
        <v>44755</v>
      </c>
      <c r="C763" s="218">
        <v>15.67</v>
      </c>
      <c r="D763">
        <f>MAX(C763:C$7096)</f>
        <v>16.18</v>
      </c>
      <c r="E763" s="219">
        <f t="shared" si="22"/>
        <v>-3.1520395550061794E-2</v>
      </c>
      <c r="H763" s="241">
        <v>10.42</v>
      </c>
      <c r="I763">
        <f>MAX(H763:H$7096)</f>
        <v>16.82</v>
      </c>
      <c r="J763" s="219">
        <f t="shared" si="23"/>
        <v>-0.38049940546967898</v>
      </c>
    </row>
    <row r="764" spans="2:10">
      <c r="B764" s="217">
        <v>44754</v>
      </c>
      <c r="C764" s="218">
        <v>15.67</v>
      </c>
      <c r="D764">
        <f>MAX(C764:C$7096)</f>
        <v>16.18</v>
      </c>
      <c r="E764" s="219">
        <f t="shared" si="22"/>
        <v>-3.1520395550061794E-2</v>
      </c>
      <c r="H764" s="241">
        <v>10.42</v>
      </c>
      <c r="I764">
        <f>MAX(H764:H$7096)</f>
        <v>16.82</v>
      </c>
      <c r="J764" s="219">
        <f t="shared" si="23"/>
        <v>-0.38049940546967898</v>
      </c>
    </row>
    <row r="765" spans="2:10">
      <c r="B765" s="217">
        <v>44753</v>
      </c>
      <c r="C765" s="218">
        <v>15.67</v>
      </c>
      <c r="D765">
        <f>MAX(C765:C$7096)</f>
        <v>16.18</v>
      </c>
      <c r="E765" s="219">
        <f t="shared" si="22"/>
        <v>-3.1520395550061794E-2</v>
      </c>
      <c r="H765" s="241">
        <v>10.42</v>
      </c>
      <c r="I765">
        <f>MAX(H765:H$7096)</f>
        <v>16.82</v>
      </c>
      <c r="J765" s="219">
        <f t="shared" si="23"/>
        <v>-0.38049940546967898</v>
      </c>
    </row>
    <row r="766" spans="2:10">
      <c r="B766" s="217">
        <v>44750</v>
      </c>
      <c r="C766" s="218">
        <v>15.83</v>
      </c>
      <c r="D766">
        <f>MAX(C766:C$7096)</f>
        <v>16.18</v>
      </c>
      <c r="E766" s="219">
        <f t="shared" si="22"/>
        <v>-2.1631644004944356E-2</v>
      </c>
      <c r="H766" s="241">
        <v>10.42</v>
      </c>
      <c r="I766">
        <f>MAX(H766:H$7096)</f>
        <v>16.82</v>
      </c>
      <c r="J766" s="219">
        <f t="shared" si="23"/>
        <v>-0.38049940546967898</v>
      </c>
    </row>
    <row r="767" spans="2:10">
      <c r="B767" s="217">
        <v>44749</v>
      </c>
      <c r="C767" s="218">
        <v>15.83</v>
      </c>
      <c r="D767">
        <f>MAX(C767:C$7096)</f>
        <v>16.18</v>
      </c>
      <c r="E767" s="219">
        <f t="shared" si="22"/>
        <v>-2.1631644004944356E-2</v>
      </c>
      <c r="H767" s="241">
        <v>10.42</v>
      </c>
      <c r="I767">
        <f>MAX(H767:H$7096)</f>
        <v>16.82</v>
      </c>
      <c r="J767" s="219">
        <f t="shared" si="23"/>
        <v>-0.38049940546967898</v>
      </c>
    </row>
    <row r="768" spans="2:10">
      <c r="B768" s="217">
        <v>44748</v>
      </c>
      <c r="C768" s="218">
        <v>16.010000000000002</v>
      </c>
      <c r="D768">
        <f>MAX(C768:C$7096)</f>
        <v>16.18</v>
      </c>
      <c r="E768" s="219">
        <f t="shared" si="22"/>
        <v>-1.0506798516687154E-2</v>
      </c>
      <c r="H768" s="241">
        <v>10.42</v>
      </c>
      <c r="I768">
        <f>MAX(H768:H$7096)</f>
        <v>16.82</v>
      </c>
      <c r="J768" s="219">
        <f t="shared" si="23"/>
        <v>-0.38049940546967898</v>
      </c>
    </row>
    <row r="769" spans="2:10">
      <c r="B769" s="217">
        <v>44747</v>
      </c>
      <c r="C769" s="218">
        <v>16.010000000000002</v>
      </c>
      <c r="D769">
        <f>MAX(C769:C$7096)</f>
        <v>16.18</v>
      </c>
      <c r="E769" s="219">
        <f t="shared" si="22"/>
        <v>-1.0506798516687154E-2</v>
      </c>
      <c r="H769" s="241">
        <v>10.42</v>
      </c>
      <c r="I769">
        <f>MAX(H769:H$7096)</f>
        <v>16.82</v>
      </c>
      <c r="J769" s="219">
        <f t="shared" si="23"/>
        <v>-0.38049940546967898</v>
      </c>
    </row>
    <row r="770" spans="2:10">
      <c r="B770" s="217">
        <v>44746</v>
      </c>
      <c r="C770" s="218">
        <v>16.02</v>
      </c>
      <c r="D770">
        <f>MAX(C770:C$7096)</f>
        <v>16.18</v>
      </c>
      <c r="E770" s="219">
        <f t="shared" ref="E770:E833" si="24">(C770-D770)/D770</f>
        <v>-9.8887515451174385E-3</v>
      </c>
      <c r="H770" s="241">
        <v>10.42</v>
      </c>
      <c r="I770">
        <f>MAX(H770:H$7096)</f>
        <v>16.82</v>
      </c>
      <c r="J770" s="219">
        <f t="shared" ref="J770:J833" si="25">(H770-I770)/I770</f>
        <v>-0.38049940546967898</v>
      </c>
    </row>
    <row r="771" spans="2:10">
      <c r="B771" s="217">
        <v>44743</v>
      </c>
      <c r="C771" s="218">
        <v>16.010000000000002</v>
      </c>
      <c r="D771">
        <f>MAX(C771:C$7096)</f>
        <v>16.18</v>
      </c>
      <c r="E771" s="219">
        <f t="shared" si="24"/>
        <v>-1.0506798516687154E-2</v>
      </c>
      <c r="H771" s="241">
        <v>10.42</v>
      </c>
      <c r="I771">
        <f>MAX(H771:H$7096)</f>
        <v>16.82</v>
      </c>
      <c r="J771" s="219">
        <f t="shared" si="25"/>
        <v>-0.38049940546967898</v>
      </c>
    </row>
    <row r="772" spans="2:10">
      <c r="B772" s="217">
        <v>44742</v>
      </c>
      <c r="C772" s="218">
        <v>16</v>
      </c>
      <c r="D772">
        <f>MAX(C772:C$7096)</f>
        <v>16.18</v>
      </c>
      <c r="E772" s="219">
        <f t="shared" si="24"/>
        <v>-1.1124845488257091E-2</v>
      </c>
      <c r="H772" s="241">
        <v>10.42</v>
      </c>
      <c r="I772">
        <f>MAX(H772:H$7096)</f>
        <v>16.82</v>
      </c>
      <c r="J772" s="219">
        <f t="shared" si="25"/>
        <v>-0.38049940546967898</v>
      </c>
    </row>
    <row r="773" spans="2:10">
      <c r="B773" s="217">
        <v>44741</v>
      </c>
      <c r="C773" s="218">
        <v>16</v>
      </c>
      <c r="D773">
        <f>MAX(C773:C$7096)</f>
        <v>16.18</v>
      </c>
      <c r="E773" s="219">
        <f t="shared" si="24"/>
        <v>-1.1124845488257091E-2</v>
      </c>
      <c r="H773" s="241">
        <v>10.42</v>
      </c>
      <c r="I773">
        <f>MAX(H773:H$7096)</f>
        <v>16.82</v>
      </c>
      <c r="J773" s="219">
        <f t="shared" si="25"/>
        <v>-0.38049940546967898</v>
      </c>
    </row>
    <row r="774" spans="2:10">
      <c r="B774" s="217">
        <v>44740</v>
      </c>
      <c r="C774" s="218">
        <v>15.99</v>
      </c>
      <c r="D774">
        <f>MAX(C774:C$7096)</f>
        <v>16.18</v>
      </c>
      <c r="E774" s="219">
        <f t="shared" si="24"/>
        <v>-1.1742892459826916E-2</v>
      </c>
      <c r="H774" s="241">
        <v>10.42</v>
      </c>
      <c r="I774">
        <f>MAX(H774:H$7096)</f>
        <v>16.82</v>
      </c>
      <c r="J774" s="219">
        <f t="shared" si="25"/>
        <v>-0.38049940546967898</v>
      </c>
    </row>
    <row r="775" spans="2:10">
      <c r="B775" s="217">
        <v>44739</v>
      </c>
      <c r="C775" s="218">
        <v>15.99</v>
      </c>
      <c r="D775">
        <f>MAX(C775:C$7096)</f>
        <v>16.18</v>
      </c>
      <c r="E775" s="219">
        <f t="shared" si="24"/>
        <v>-1.1742892459826916E-2</v>
      </c>
      <c r="H775" s="241">
        <v>10.42</v>
      </c>
      <c r="I775">
        <f>MAX(H775:H$7096)</f>
        <v>16.82</v>
      </c>
      <c r="J775" s="219">
        <f t="shared" si="25"/>
        <v>-0.38049940546967898</v>
      </c>
    </row>
    <row r="776" spans="2:10">
      <c r="B776" s="217">
        <v>44736</v>
      </c>
      <c r="C776" s="218">
        <v>15.98</v>
      </c>
      <c r="D776">
        <f>MAX(C776:C$7096)</f>
        <v>16.18</v>
      </c>
      <c r="E776" s="219">
        <f t="shared" si="24"/>
        <v>-1.2360939431396743E-2</v>
      </c>
      <c r="H776" s="241">
        <v>10.42</v>
      </c>
      <c r="I776">
        <f>MAX(H776:H$7096)</f>
        <v>16.82</v>
      </c>
      <c r="J776" s="219">
        <f t="shared" si="25"/>
        <v>-0.38049940546967898</v>
      </c>
    </row>
    <row r="777" spans="2:10">
      <c r="B777" s="217">
        <v>44735</v>
      </c>
      <c r="C777" s="218">
        <v>15.98</v>
      </c>
      <c r="D777">
        <f>MAX(C777:C$7096)</f>
        <v>16.18</v>
      </c>
      <c r="E777" s="219">
        <f t="shared" si="24"/>
        <v>-1.2360939431396743E-2</v>
      </c>
      <c r="H777" s="241">
        <v>10.42</v>
      </c>
      <c r="I777">
        <f>MAX(H777:H$7096)</f>
        <v>16.82</v>
      </c>
      <c r="J777" s="219">
        <f t="shared" si="25"/>
        <v>-0.38049940546967898</v>
      </c>
    </row>
    <row r="778" spans="2:10">
      <c r="B778" s="217">
        <v>44734</v>
      </c>
      <c r="C778" s="218">
        <v>15.97</v>
      </c>
      <c r="D778">
        <f>MAX(C778:C$7096)</f>
        <v>16.18</v>
      </c>
      <c r="E778" s="219">
        <f t="shared" si="24"/>
        <v>-1.2978986402966568E-2</v>
      </c>
      <c r="H778" s="241">
        <v>10.42</v>
      </c>
      <c r="I778">
        <f>MAX(H778:H$7096)</f>
        <v>16.82</v>
      </c>
      <c r="J778" s="219">
        <f t="shared" si="25"/>
        <v>-0.38049940546967898</v>
      </c>
    </row>
    <row r="779" spans="2:10">
      <c r="B779" s="217">
        <v>44733</v>
      </c>
      <c r="C779" s="218">
        <v>15.97</v>
      </c>
      <c r="D779">
        <f>MAX(C779:C$7096)</f>
        <v>16.18</v>
      </c>
      <c r="E779" s="219">
        <f t="shared" si="24"/>
        <v>-1.2978986402966568E-2</v>
      </c>
      <c r="H779" s="241">
        <v>10.42</v>
      </c>
      <c r="I779">
        <f>MAX(H779:H$7096)</f>
        <v>16.82</v>
      </c>
      <c r="J779" s="219">
        <f t="shared" si="25"/>
        <v>-0.38049940546967898</v>
      </c>
    </row>
    <row r="780" spans="2:10">
      <c r="B780" s="217">
        <v>44732</v>
      </c>
      <c r="C780" s="218">
        <v>15.97</v>
      </c>
      <c r="D780">
        <f>MAX(C780:C$7096)</f>
        <v>16.18</v>
      </c>
      <c r="E780" s="219">
        <f t="shared" si="24"/>
        <v>-1.2978986402966568E-2</v>
      </c>
      <c r="H780" s="241">
        <v>10.42</v>
      </c>
      <c r="I780">
        <f>MAX(H780:H$7096)</f>
        <v>16.82</v>
      </c>
      <c r="J780" s="219">
        <f t="shared" si="25"/>
        <v>-0.38049940546967898</v>
      </c>
    </row>
    <row r="781" spans="2:10">
      <c r="B781" s="217">
        <v>44729</v>
      </c>
      <c r="C781" s="218">
        <v>15.95</v>
      </c>
      <c r="D781">
        <f>MAX(C781:C$7096)</f>
        <v>16.18</v>
      </c>
      <c r="E781" s="219">
        <f t="shared" si="24"/>
        <v>-1.4215080346106331E-2</v>
      </c>
      <c r="H781" s="241">
        <v>10.42</v>
      </c>
      <c r="I781">
        <f>MAX(H781:H$7096)</f>
        <v>16.82</v>
      </c>
      <c r="J781" s="219">
        <f t="shared" si="25"/>
        <v>-0.38049940546967898</v>
      </c>
    </row>
    <row r="782" spans="2:10">
      <c r="B782" s="217">
        <v>44728</v>
      </c>
      <c r="C782" s="218">
        <v>15.95</v>
      </c>
      <c r="D782">
        <f>MAX(C782:C$7096)</f>
        <v>16.18</v>
      </c>
      <c r="E782" s="219">
        <f t="shared" si="24"/>
        <v>-1.4215080346106331E-2</v>
      </c>
      <c r="H782" s="241">
        <v>10.42</v>
      </c>
      <c r="I782">
        <f>MAX(H782:H$7096)</f>
        <v>16.82</v>
      </c>
      <c r="J782" s="219">
        <f t="shared" si="25"/>
        <v>-0.38049940546967898</v>
      </c>
    </row>
    <row r="783" spans="2:10">
      <c r="B783" s="217">
        <v>44727</v>
      </c>
      <c r="C783" s="218">
        <v>15.95</v>
      </c>
      <c r="D783">
        <f>MAX(C783:C$7096)</f>
        <v>16.18</v>
      </c>
      <c r="E783" s="219">
        <f t="shared" si="24"/>
        <v>-1.4215080346106331E-2</v>
      </c>
      <c r="H783" s="241">
        <v>10.42</v>
      </c>
      <c r="I783">
        <f>MAX(H783:H$7096)</f>
        <v>16.82</v>
      </c>
      <c r="J783" s="219">
        <f t="shared" si="25"/>
        <v>-0.38049940546967898</v>
      </c>
    </row>
    <row r="784" spans="2:10">
      <c r="B784" s="217">
        <v>44726</v>
      </c>
      <c r="C784" s="218">
        <v>15.94</v>
      </c>
      <c r="D784">
        <f>MAX(C784:C$7096)</f>
        <v>16.18</v>
      </c>
      <c r="E784" s="219">
        <f t="shared" si="24"/>
        <v>-1.4833127317676156E-2</v>
      </c>
      <c r="H784" s="241">
        <v>10.42</v>
      </c>
      <c r="I784">
        <f>MAX(H784:H$7096)</f>
        <v>16.82</v>
      </c>
      <c r="J784" s="219">
        <f t="shared" si="25"/>
        <v>-0.38049940546967898</v>
      </c>
    </row>
    <row r="785" spans="2:10">
      <c r="B785" s="217">
        <v>44725</v>
      </c>
      <c r="C785" s="218">
        <v>16.07</v>
      </c>
      <c r="D785">
        <f>MAX(C785:C$7096)</f>
        <v>16.18</v>
      </c>
      <c r="E785" s="219">
        <f t="shared" si="24"/>
        <v>-6.7985166872681973E-3</v>
      </c>
      <c r="H785" s="241">
        <v>10.42</v>
      </c>
      <c r="I785">
        <f>MAX(H785:H$7096)</f>
        <v>16.82</v>
      </c>
      <c r="J785" s="219">
        <f t="shared" si="25"/>
        <v>-0.38049940546967898</v>
      </c>
    </row>
    <row r="786" spans="2:10">
      <c r="B786" s="217">
        <v>44722</v>
      </c>
      <c r="C786" s="218">
        <v>16.05</v>
      </c>
      <c r="D786">
        <f>MAX(C786:C$7096)</f>
        <v>16.18</v>
      </c>
      <c r="E786" s="219">
        <f t="shared" si="24"/>
        <v>-8.0346106304078502E-3</v>
      </c>
      <c r="H786" s="241">
        <v>10.42</v>
      </c>
      <c r="I786">
        <f>MAX(H786:H$7096)</f>
        <v>16.82</v>
      </c>
      <c r="J786" s="219">
        <f t="shared" si="25"/>
        <v>-0.38049940546967898</v>
      </c>
    </row>
    <row r="787" spans="2:10">
      <c r="B787" s="217">
        <v>44721</v>
      </c>
      <c r="C787" s="218">
        <v>16.05</v>
      </c>
      <c r="D787">
        <f>MAX(C787:C$7096)</f>
        <v>16.18</v>
      </c>
      <c r="E787" s="219">
        <f t="shared" si="24"/>
        <v>-8.0346106304078502E-3</v>
      </c>
      <c r="H787" s="241">
        <v>10.42</v>
      </c>
      <c r="I787">
        <f>MAX(H787:H$7096)</f>
        <v>16.82</v>
      </c>
      <c r="J787" s="219">
        <f t="shared" si="25"/>
        <v>-0.38049940546967898</v>
      </c>
    </row>
    <row r="788" spans="2:10">
      <c r="B788" s="217">
        <v>44720</v>
      </c>
      <c r="C788" s="218">
        <v>16.03</v>
      </c>
      <c r="D788">
        <f>MAX(C788:C$7096)</f>
        <v>16.18</v>
      </c>
      <c r="E788" s="219">
        <f t="shared" si="24"/>
        <v>-9.2707045735475023E-3</v>
      </c>
      <c r="H788" s="241">
        <v>10.42</v>
      </c>
      <c r="I788">
        <f>MAX(H788:H$7096)</f>
        <v>16.82</v>
      </c>
      <c r="J788" s="219">
        <f t="shared" si="25"/>
        <v>-0.38049940546967898</v>
      </c>
    </row>
    <row r="789" spans="2:10">
      <c r="B789" s="217">
        <v>44719</v>
      </c>
      <c r="C789" s="218">
        <v>16.03</v>
      </c>
      <c r="D789">
        <f>MAX(C789:C$7096)</f>
        <v>16.18</v>
      </c>
      <c r="E789" s="219">
        <f t="shared" si="24"/>
        <v>-9.2707045735475023E-3</v>
      </c>
      <c r="H789" s="241">
        <v>10.42</v>
      </c>
      <c r="I789">
        <f>MAX(H789:H$7096)</f>
        <v>16.82</v>
      </c>
      <c r="J789" s="219">
        <f t="shared" si="25"/>
        <v>-0.38049940546967898</v>
      </c>
    </row>
    <row r="790" spans="2:10">
      <c r="B790" s="217">
        <v>44718</v>
      </c>
      <c r="C790" s="218">
        <v>16.03</v>
      </c>
      <c r="D790">
        <f>MAX(C790:C$7096)</f>
        <v>16.18</v>
      </c>
      <c r="E790" s="219">
        <f t="shared" si="24"/>
        <v>-9.2707045735475023E-3</v>
      </c>
      <c r="H790" s="241">
        <v>10.42</v>
      </c>
      <c r="I790">
        <f>MAX(H790:H$7096)</f>
        <v>16.82</v>
      </c>
      <c r="J790" s="219">
        <f t="shared" si="25"/>
        <v>-0.38049940546967898</v>
      </c>
    </row>
    <row r="791" spans="2:10">
      <c r="B791" s="217">
        <v>44715</v>
      </c>
      <c r="C791" s="218">
        <v>16.170000000000002</v>
      </c>
      <c r="D791">
        <f>MAX(C791:C$7096)</f>
        <v>16.18</v>
      </c>
      <c r="E791" s="219">
        <f t="shared" si="24"/>
        <v>-6.1804697156971631E-4</v>
      </c>
      <c r="H791" s="241">
        <v>10.42</v>
      </c>
      <c r="I791">
        <f>MAX(H791:H$7096)</f>
        <v>16.82</v>
      </c>
      <c r="J791" s="219">
        <f t="shared" si="25"/>
        <v>-0.38049940546967898</v>
      </c>
    </row>
    <row r="792" spans="2:10">
      <c r="B792" s="217">
        <v>44714</v>
      </c>
      <c r="C792" s="218">
        <v>16.18</v>
      </c>
      <c r="D792">
        <f>MAX(C792:C$7096)</f>
        <v>16.18</v>
      </c>
      <c r="E792" s="219">
        <f t="shared" si="24"/>
        <v>0</v>
      </c>
      <c r="H792" s="241">
        <v>10.42</v>
      </c>
      <c r="I792">
        <f>MAX(H792:H$7096)</f>
        <v>16.82</v>
      </c>
      <c r="J792" s="219">
        <f t="shared" si="25"/>
        <v>-0.38049940546967898</v>
      </c>
    </row>
    <row r="793" spans="2:10">
      <c r="B793" s="217">
        <v>44713</v>
      </c>
      <c r="C793" s="218">
        <v>16.18</v>
      </c>
      <c r="D793">
        <f>MAX(C793:C$7096)</f>
        <v>16.18</v>
      </c>
      <c r="E793" s="219">
        <f t="shared" si="24"/>
        <v>0</v>
      </c>
      <c r="H793" s="241">
        <v>10.42</v>
      </c>
      <c r="I793">
        <f>MAX(H793:H$7096)</f>
        <v>16.82</v>
      </c>
      <c r="J793" s="219">
        <f t="shared" si="25"/>
        <v>-0.38049940546967898</v>
      </c>
    </row>
    <row r="794" spans="2:10">
      <c r="B794" s="217">
        <v>44712</v>
      </c>
      <c r="C794" s="218">
        <v>16.170000000000002</v>
      </c>
      <c r="D794">
        <f>MAX(C794:C$7096)</f>
        <v>16.170000000000002</v>
      </c>
      <c r="E794" s="219">
        <f t="shared" si="24"/>
        <v>0</v>
      </c>
      <c r="H794" s="241">
        <v>10.3</v>
      </c>
      <c r="I794">
        <f>MAX(H794:H$7096)</f>
        <v>16.82</v>
      </c>
      <c r="J794" s="219">
        <f t="shared" si="25"/>
        <v>-0.38763376932223542</v>
      </c>
    </row>
    <row r="795" spans="2:10">
      <c r="B795" s="217">
        <v>44711</v>
      </c>
      <c r="C795" s="218">
        <v>16.170000000000002</v>
      </c>
      <c r="D795">
        <f>MAX(C795:C$7096)</f>
        <v>16.170000000000002</v>
      </c>
      <c r="E795" s="219">
        <f t="shared" si="24"/>
        <v>0</v>
      </c>
      <c r="H795" s="241">
        <v>10.3</v>
      </c>
      <c r="I795">
        <f>MAX(H795:H$7096)</f>
        <v>16.82</v>
      </c>
      <c r="J795" s="219">
        <f t="shared" si="25"/>
        <v>-0.38763376932223542</v>
      </c>
    </row>
    <row r="796" spans="2:10">
      <c r="B796" s="217">
        <v>44708</v>
      </c>
      <c r="C796" s="218">
        <v>16.16</v>
      </c>
      <c r="D796">
        <f>MAX(C796:C$7096)</f>
        <v>16.16</v>
      </c>
      <c r="E796" s="219">
        <f t="shared" si="24"/>
        <v>0</v>
      </c>
      <c r="H796" s="241">
        <v>10.3</v>
      </c>
      <c r="I796">
        <f>MAX(H796:H$7096)</f>
        <v>16.82</v>
      </c>
      <c r="J796" s="219">
        <f t="shared" si="25"/>
        <v>-0.38763376932223542</v>
      </c>
    </row>
    <row r="797" spans="2:10">
      <c r="B797" s="217">
        <v>44707</v>
      </c>
      <c r="C797" s="218">
        <v>16.16</v>
      </c>
      <c r="D797">
        <f>MAX(C797:C$7096)</f>
        <v>16.16</v>
      </c>
      <c r="E797" s="219">
        <f t="shared" si="24"/>
        <v>0</v>
      </c>
      <c r="H797" s="241">
        <v>10.3</v>
      </c>
      <c r="I797">
        <f>MAX(H797:H$7096)</f>
        <v>16.82</v>
      </c>
      <c r="J797" s="219">
        <f t="shared" si="25"/>
        <v>-0.38763376932223542</v>
      </c>
    </row>
    <row r="798" spans="2:10">
      <c r="B798" s="217">
        <v>44706</v>
      </c>
      <c r="C798" s="218">
        <v>16.149999999999999</v>
      </c>
      <c r="D798">
        <f>MAX(C798:C$7096)</f>
        <v>16.149999999999999</v>
      </c>
      <c r="E798" s="219">
        <f t="shared" si="24"/>
        <v>0</v>
      </c>
      <c r="H798" s="241">
        <v>10.3</v>
      </c>
      <c r="I798">
        <f>MAX(H798:H$7096)</f>
        <v>16.82</v>
      </c>
      <c r="J798" s="219">
        <f t="shared" si="25"/>
        <v>-0.38763376932223542</v>
      </c>
    </row>
    <row r="799" spans="2:10">
      <c r="B799" s="217">
        <v>44705</v>
      </c>
      <c r="C799" s="218">
        <v>16.149999999999999</v>
      </c>
      <c r="D799">
        <f>MAX(C799:C$7096)</f>
        <v>16.149999999999999</v>
      </c>
      <c r="E799" s="219">
        <f t="shared" si="24"/>
        <v>0</v>
      </c>
      <c r="H799" s="241">
        <v>10.3</v>
      </c>
      <c r="I799">
        <f>MAX(H799:H$7096)</f>
        <v>16.82</v>
      </c>
      <c r="J799" s="219">
        <f t="shared" si="25"/>
        <v>-0.38763376932223542</v>
      </c>
    </row>
    <row r="800" spans="2:10">
      <c r="B800" s="217">
        <v>44704</v>
      </c>
      <c r="C800" s="218">
        <v>16.149999999999999</v>
      </c>
      <c r="D800">
        <f>MAX(C800:C$7096)</f>
        <v>16.149999999999999</v>
      </c>
      <c r="E800" s="219">
        <f t="shared" si="24"/>
        <v>0</v>
      </c>
      <c r="H800" s="241">
        <v>10.3</v>
      </c>
      <c r="I800">
        <f>MAX(H800:H$7096)</f>
        <v>16.82</v>
      </c>
      <c r="J800" s="219">
        <f t="shared" si="25"/>
        <v>-0.38763376932223542</v>
      </c>
    </row>
    <row r="801" spans="2:10">
      <c r="B801" s="217">
        <v>44701</v>
      </c>
      <c r="C801" s="218">
        <v>16.14</v>
      </c>
      <c r="D801">
        <f>MAX(C801:C$7096)</f>
        <v>16.14</v>
      </c>
      <c r="E801" s="219">
        <f t="shared" si="24"/>
        <v>0</v>
      </c>
      <c r="H801" s="241">
        <v>10.3</v>
      </c>
      <c r="I801">
        <f>MAX(H801:H$7096)</f>
        <v>16.82</v>
      </c>
      <c r="J801" s="219">
        <f t="shared" si="25"/>
        <v>-0.38763376932223542</v>
      </c>
    </row>
    <row r="802" spans="2:10">
      <c r="B802" s="217">
        <v>44700</v>
      </c>
      <c r="C802" s="218">
        <v>16.13</v>
      </c>
      <c r="D802">
        <f>MAX(C802:C$7096)</f>
        <v>16.13</v>
      </c>
      <c r="E802" s="219">
        <f t="shared" si="24"/>
        <v>0</v>
      </c>
      <c r="H802" s="241">
        <v>10.3</v>
      </c>
      <c r="I802">
        <f>MAX(H802:H$7096)</f>
        <v>16.82</v>
      </c>
      <c r="J802" s="219">
        <f t="shared" si="25"/>
        <v>-0.38763376932223542</v>
      </c>
    </row>
    <row r="803" spans="2:10">
      <c r="B803" s="217">
        <v>44699</v>
      </c>
      <c r="C803" s="218">
        <v>16.13</v>
      </c>
      <c r="D803">
        <f>MAX(C803:C$7096)</f>
        <v>16.13</v>
      </c>
      <c r="E803" s="219">
        <f t="shared" si="24"/>
        <v>0</v>
      </c>
      <c r="H803" s="241">
        <v>10.3</v>
      </c>
      <c r="I803">
        <f>MAX(H803:H$7096)</f>
        <v>16.82</v>
      </c>
      <c r="J803" s="219">
        <f t="shared" si="25"/>
        <v>-0.38763376932223542</v>
      </c>
    </row>
    <row r="804" spans="2:10">
      <c r="B804" s="217">
        <v>44698</v>
      </c>
      <c r="C804" s="218">
        <v>16.13</v>
      </c>
      <c r="D804">
        <f>MAX(C804:C$7096)</f>
        <v>16.13</v>
      </c>
      <c r="E804" s="219">
        <f t="shared" si="24"/>
        <v>0</v>
      </c>
      <c r="H804" s="241">
        <v>10.3</v>
      </c>
      <c r="I804">
        <f>MAX(H804:H$7096)</f>
        <v>16.82</v>
      </c>
      <c r="J804" s="219">
        <f t="shared" si="25"/>
        <v>-0.38763376932223542</v>
      </c>
    </row>
    <row r="805" spans="2:10">
      <c r="B805" s="217">
        <v>44697</v>
      </c>
      <c r="C805" s="218">
        <v>16.12</v>
      </c>
      <c r="D805">
        <f>MAX(C805:C$7096)</f>
        <v>16.12</v>
      </c>
      <c r="E805" s="219">
        <f t="shared" si="24"/>
        <v>0</v>
      </c>
      <c r="H805" s="241">
        <v>10.3</v>
      </c>
      <c r="I805">
        <f>MAX(H805:H$7096)</f>
        <v>16.82</v>
      </c>
      <c r="J805" s="219">
        <f t="shared" si="25"/>
        <v>-0.38763376932223542</v>
      </c>
    </row>
    <row r="806" spans="2:10">
      <c r="B806" s="217">
        <v>44694</v>
      </c>
      <c r="C806" s="218">
        <v>16.11</v>
      </c>
      <c r="D806">
        <f>MAX(C806:C$7096)</f>
        <v>16.11</v>
      </c>
      <c r="E806" s="219">
        <f t="shared" si="24"/>
        <v>0</v>
      </c>
      <c r="H806" s="241">
        <v>10.3</v>
      </c>
      <c r="I806">
        <f>MAX(H806:H$7096)</f>
        <v>16.82</v>
      </c>
      <c r="J806" s="219">
        <f t="shared" si="25"/>
        <v>-0.38763376932223542</v>
      </c>
    </row>
    <row r="807" spans="2:10">
      <c r="B807" s="217">
        <v>44693</v>
      </c>
      <c r="C807" s="218">
        <v>16.09</v>
      </c>
      <c r="D807">
        <f>MAX(C807:C$7096)</f>
        <v>16.09</v>
      </c>
      <c r="E807" s="219">
        <f t="shared" si="24"/>
        <v>0</v>
      </c>
      <c r="H807" s="241">
        <v>10.3</v>
      </c>
      <c r="I807">
        <f>MAX(H807:H$7096)</f>
        <v>16.82</v>
      </c>
      <c r="J807" s="219">
        <f t="shared" si="25"/>
        <v>-0.38763376932223542</v>
      </c>
    </row>
    <row r="808" spans="2:10">
      <c r="B808" s="217">
        <v>44692</v>
      </c>
      <c r="C808" s="218">
        <v>16.079999999999998</v>
      </c>
      <c r="D808">
        <f>MAX(C808:C$7096)</f>
        <v>16.079999999999998</v>
      </c>
      <c r="E808" s="219">
        <f t="shared" si="24"/>
        <v>0</v>
      </c>
      <c r="H808" s="241">
        <v>10.3</v>
      </c>
      <c r="I808">
        <f>MAX(H808:H$7096)</f>
        <v>16.82</v>
      </c>
      <c r="J808" s="219">
        <f t="shared" si="25"/>
        <v>-0.38763376932223542</v>
      </c>
    </row>
    <row r="809" spans="2:10">
      <c r="B809" s="217">
        <v>44691</v>
      </c>
      <c r="C809" s="218">
        <v>16.079999999999998</v>
      </c>
      <c r="D809">
        <f>MAX(C809:C$7096)</f>
        <v>16.079999999999998</v>
      </c>
      <c r="E809" s="219">
        <f t="shared" si="24"/>
        <v>0</v>
      </c>
      <c r="H809" s="241">
        <v>10.3</v>
      </c>
      <c r="I809">
        <f>MAX(H809:H$7096)</f>
        <v>16.82</v>
      </c>
      <c r="J809" s="219">
        <f t="shared" si="25"/>
        <v>-0.38763376932223542</v>
      </c>
    </row>
    <row r="810" spans="2:10">
      <c r="B810" s="217">
        <v>44690</v>
      </c>
      <c r="C810" s="218">
        <v>16.079999999999998</v>
      </c>
      <c r="D810">
        <f>MAX(C810:C$7096)</f>
        <v>16.079999999999998</v>
      </c>
      <c r="E810" s="219">
        <f t="shared" si="24"/>
        <v>0</v>
      </c>
      <c r="H810" s="241">
        <v>10.3</v>
      </c>
      <c r="I810">
        <f>MAX(H810:H$7096)</f>
        <v>16.82</v>
      </c>
      <c r="J810" s="219">
        <f t="shared" si="25"/>
        <v>-0.38763376932223542</v>
      </c>
    </row>
    <row r="811" spans="2:10">
      <c r="B811" s="217">
        <v>44687</v>
      </c>
      <c r="C811" s="218">
        <v>16.059999999999999</v>
      </c>
      <c r="D811">
        <f>MAX(C811:C$7096)</f>
        <v>16.059999999999999</v>
      </c>
      <c r="E811" s="219">
        <f t="shared" si="24"/>
        <v>0</v>
      </c>
      <c r="H811" s="241">
        <v>10.3</v>
      </c>
      <c r="I811">
        <f>MAX(H811:H$7096)</f>
        <v>16.82</v>
      </c>
      <c r="J811" s="219">
        <f t="shared" si="25"/>
        <v>-0.38763376932223542</v>
      </c>
    </row>
    <row r="812" spans="2:10">
      <c r="B812" s="217">
        <v>44686</v>
      </c>
      <c r="C812" s="218">
        <v>16.04</v>
      </c>
      <c r="D812">
        <f>MAX(C812:C$7096)</f>
        <v>16.04</v>
      </c>
      <c r="E812" s="219">
        <f t="shared" si="24"/>
        <v>0</v>
      </c>
      <c r="H812" s="241">
        <v>10.3</v>
      </c>
      <c r="I812">
        <f>MAX(H812:H$7096)</f>
        <v>16.82</v>
      </c>
      <c r="J812" s="219">
        <f t="shared" si="25"/>
        <v>-0.38763376932223542</v>
      </c>
    </row>
    <row r="813" spans="2:10">
      <c r="B813" s="217">
        <v>44685</v>
      </c>
      <c r="C813" s="218">
        <v>16.04</v>
      </c>
      <c r="D813">
        <f>MAX(C813:C$7096)</f>
        <v>16.04</v>
      </c>
      <c r="E813" s="219">
        <f t="shared" si="24"/>
        <v>0</v>
      </c>
      <c r="H813" s="241">
        <v>10.3</v>
      </c>
      <c r="I813">
        <f>MAX(H813:H$7096)</f>
        <v>16.82</v>
      </c>
      <c r="J813" s="219">
        <f t="shared" si="25"/>
        <v>-0.38763376932223542</v>
      </c>
    </row>
    <row r="814" spans="2:10">
      <c r="B814" s="217">
        <v>44684</v>
      </c>
      <c r="C814" s="218">
        <v>16.04</v>
      </c>
      <c r="D814">
        <f>MAX(C814:C$7096)</f>
        <v>16.04</v>
      </c>
      <c r="E814" s="219">
        <f t="shared" si="24"/>
        <v>0</v>
      </c>
      <c r="H814" s="241">
        <v>10.3</v>
      </c>
      <c r="I814">
        <f>MAX(H814:H$7096)</f>
        <v>16.82</v>
      </c>
      <c r="J814" s="219">
        <f t="shared" si="25"/>
        <v>-0.38763376932223542</v>
      </c>
    </row>
    <row r="815" spans="2:10">
      <c r="B815" s="217">
        <v>44683</v>
      </c>
      <c r="C815" s="218">
        <v>16.03</v>
      </c>
      <c r="D815">
        <f>MAX(C815:C$7096)</f>
        <v>16.03</v>
      </c>
      <c r="E815" s="219">
        <f t="shared" si="24"/>
        <v>0</v>
      </c>
      <c r="H815" s="241">
        <v>10.3</v>
      </c>
      <c r="I815">
        <f>MAX(H815:H$7096)</f>
        <v>16.82</v>
      </c>
      <c r="J815" s="219">
        <f t="shared" si="25"/>
        <v>-0.38763376932223542</v>
      </c>
    </row>
    <row r="816" spans="2:10">
      <c r="B816" s="217">
        <v>44680</v>
      </c>
      <c r="C816" s="218">
        <v>16.02</v>
      </c>
      <c r="D816">
        <f>MAX(C816:C$7096)</f>
        <v>16.02</v>
      </c>
      <c r="E816" s="219">
        <f t="shared" si="24"/>
        <v>0</v>
      </c>
      <c r="H816" s="241">
        <v>10.3</v>
      </c>
      <c r="I816">
        <f>MAX(H816:H$7096)</f>
        <v>16.82</v>
      </c>
      <c r="J816" s="219">
        <f t="shared" si="25"/>
        <v>-0.38763376932223542</v>
      </c>
    </row>
    <row r="817" spans="2:10">
      <c r="B817" s="217">
        <v>44679</v>
      </c>
      <c r="C817" s="218">
        <v>16.010000000000002</v>
      </c>
      <c r="D817">
        <f>MAX(C817:C$7096)</f>
        <v>16.010000000000002</v>
      </c>
      <c r="E817" s="219">
        <f t="shared" si="24"/>
        <v>0</v>
      </c>
      <c r="H817" s="241">
        <v>10.3</v>
      </c>
      <c r="I817">
        <f>MAX(H817:H$7096)</f>
        <v>16.82</v>
      </c>
      <c r="J817" s="219">
        <f t="shared" si="25"/>
        <v>-0.38763376932223542</v>
      </c>
    </row>
    <row r="818" spans="2:10">
      <c r="B818" s="217">
        <v>44678</v>
      </c>
      <c r="C818" s="218">
        <v>16.010000000000002</v>
      </c>
      <c r="D818">
        <f>MAX(C818:C$7096)</f>
        <v>16.010000000000002</v>
      </c>
      <c r="E818" s="219">
        <f t="shared" si="24"/>
        <v>0</v>
      </c>
      <c r="H818" s="241">
        <v>10.3</v>
      </c>
      <c r="I818">
        <f>MAX(H818:H$7096)</f>
        <v>16.82</v>
      </c>
      <c r="J818" s="219">
        <f t="shared" si="25"/>
        <v>-0.38763376932223542</v>
      </c>
    </row>
    <row r="819" spans="2:10">
      <c r="B819" s="217">
        <v>44677</v>
      </c>
      <c r="C819" s="218">
        <v>16.010000000000002</v>
      </c>
      <c r="D819">
        <f>MAX(C819:C$7096)</f>
        <v>16.010000000000002</v>
      </c>
      <c r="E819" s="219">
        <f t="shared" si="24"/>
        <v>0</v>
      </c>
      <c r="H819" s="241">
        <v>10.3</v>
      </c>
      <c r="I819">
        <f>MAX(H819:H$7096)</f>
        <v>16.82</v>
      </c>
      <c r="J819" s="219">
        <f t="shared" si="25"/>
        <v>-0.38763376932223542</v>
      </c>
    </row>
    <row r="820" spans="2:10">
      <c r="B820" s="217">
        <v>44676</v>
      </c>
      <c r="C820" s="218">
        <v>15.84</v>
      </c>
      <c r="D820">
        <f>MAX(C820:C$7096)</f>
        <v>15.99</v>
      </c>
      <c r="E820" s="219">
        <f t="shared" si="24"/>
        <v>-9.3808630393996464E-3</v>
      </c>
      <c r="H820" s="241">
        <v>10.3</v>
      </c>
      <c r="I820">
        <f>MAX(H820:H$7096)</f>
        <v>16.82</v>
      </c>
      <c r="J820" s="219">
        <f t="shared" si="25"/>
        <v>-0.38763376932223542</v>
      </c>
    </row>
    <row r="821" spans="2:10">
      <c r="B821" s="217">
        <v>44673</v>
      </c>
      <c r="C821" s="218">
        <v>15.83</v>
      </c>
      <c r="D821">
        <f>MAX(C821:C$7096)</f>
        <v>15.99</v>
      </c>
      <c r="E821" s="219">
        <f t="shared" si="24"/>
        <v>-1.0006253908692942E-2</v>
      </c>
      <c r="H821" s="241">
        <v>10.3</v>
      </c>
      <c r="I821">
        <f>MAX(H821:H$7096)</f>
        <v>16.82</v>
      </c>
      <c r="J821" s="219">
        <f t="shared" si="25"/>
        <v>-0.38763376932223542</v>
      </c>
    </row>
    <row r="822" spans="2:10">
      <c r="B822" s="217">
        <v>44672</v>
      </c>
      <c r="C822" s="218">
        <v>15.83</v>
      </c>
      <c r="D822">
        <f>MAX(C822:C$7096)</f>
        <v>15.99</v>
      </c>
      <c r="E822" s="219">
        <f t="shared" si="24"/>
        <v>-1.0006253908692942E-2</v>
      </c>
      <c r="H822" s="241">
        <v>10.3</v>
      </c>
      <c r="I822">
        <f>MAX(H822:H$7096)</f>
        <v>16.82</v>
      </c>
      <c r="J822" s="219">
        <f t="shared" si="25"/>
        <v>-0.38763376932223542</v>
      </c>
    </row>
    <row r="823" spans="2:10">
      <c r="B823" s="217">
        <v>44671</v>
      </c>
      <c r="C823" s="218">
        <v>15.82</v>
      </c>
      <c r="D823">
        <f>MAX(C823:C$7096)</f>
        <v>15.99</v>
      </c>
      <c r="E823" s="219">
        <f t="shared" si="24"/>
        <v>-1.0631644777986237E-2</v>
      </c>
      <c r="H823" s="241">
        <v>10.3</v>
      </c>
      <c r="I823">
        <f>MAX(H823:H$7096)</f>
        <v>16.82</v>
      </c>
      <c r="J823" s="219">
        <f t="shared" si="25"/>
        <v>-0.38763376932223542</v>
      </c>
    </row>
    <row r="824" spans="2:10">
      <c r="B824" s="217">
        <v>44670</v>
      </c>
      <c r="C824" s="218">
        <v>15.82</v>
      </c>
      <c r="D824">
        <f>MAX(C824:C$7096)</f>
        <v>15.99</v>
      </c>
      <c r="E824" s="219">
        <f t="shared" si="24"/>
        <v>-1.0631644777986237E-2</v>
      </c>
      <c r="H824" s="241">
        <v>10.3</v>
      </c>
      <c r="I824">
        <f>MAX(H824:H$7096)</f>
        <v>16.82</v>
      </c>
      <c r="J824" s="219">
        <f t="shared" si="25"/>
        <v>-0.38763376932223542</v>
      </c>
    </row>
    <row r="825" spans="2:10">
      <c r="B825" s="217">
        <v>44669</v>
      </c>
      <c r="C825" s="218">
        <v>15.81</v>
      </c>
      <c r="D825">
        <f>MAX(C825:C$7096)</f>
        <v>15.99</v>
      </c>
      <c r="E825" s="219">
        <f t="shared" si="24"/>
        <v>-1.1257035647279532E-2</v>
      </c>
      <c r="H825" s="241">
        <v>10.3</v>
      </c>
      <c r="I825">
        <f>MAX(H825:H$7096)</f>
        <v>16.82</v>
      </c>
      <c r="J825" s="219">
        <f t="shared" si="25"/>
        <v>-0.38763376932223542</v>
      </c>
    </row>
    <row r="826" spans="2:10">
      <c r="B826" s="217">
        <v>44666</v>
      </c>
      <c r="C826" s="218">
        <v>15.8</v>
      </c>
      <c r="D826">
        <f>MAX(C826:C$7096)</f>
        <v>15.99</v>
      </c>
      <c r="E826" s="219">
        <f t="shared" si="24"/>
        <v>-1.1882426516572826E-2</v>
      </c>
      <c r="H826" s="241">
        <v>10.3</v>
      </c>
      <c r="I826">
        <f>MAX(H826:H$7096)</f>
        <v>16.82</v>
      </c>
      <c r="J826" s="219">
        <f t="shared" si="25"/>
        <v>-0.38763376932223542</v>
      </c>
    </row>
    <row r="827" spans="2:10">
      <c r="B827" s="217">
        <v>44665</v>
      </c>
      <c r="C827" s="218">
        <v>15.8</v>
      </c>
      <c r="D827">
        <f>MAX(C827:C$7096)</f>
        <v>15.99</v>
      </c>
      <c r="E827" s="219">
        <f t="shared" si="24"/>
        <v>-1.1882426516572826E-2</v>
      </c>
      <c r="H827" s="241">
        <v>10.3</v>
      </c>
      <c r="I827">
        <f>MAX(H827:H$7096)</f>
        <v>16.82</v>
      </c>
      <c r="J827" s="219">
        <f t="shared" si="25"/>
        <v>-0.38763376932223542</v>
      </c>
    </row>
    <row r="828" spans="2:10">
      <c r="B828" s="217">
        <v>44664</v>
      </c>
      <c r="C828" s="218">
        <v>15.8</v>
      </c>
      <c r="D828">
        <f>MAX(C828:C$7096)</f>
        <v>15.99</v>
      </c>
      <c r="E828" s="219">
        <f t="shared" si="24"/>
        <v>-1.1882426516572826E-2</v>
      </c>
      <c r="H828" s="241">
        <v>10.3</v>
      </c>
      <c r="I828">
        <f>MAX(H828:H$7096)</f>
        <v>16.82</v>
      </c>
      <c r="J828" s="219">
        <f t="shared" si="25"/>
        <v>-0.38763376932223542</v>
      </c>
    </row>
    <row r="829" spans="2:10">
      <c r="B829" s="217">
        <v>44663</v>
      </c>
      <c r="C829" s="218">
        <v>15.8</v>
      </c>
      <c r="D829">
        <f>MAX(C829:C$7096)</f>
        <v>15.99</v>
      </c>
      <c r="E829" s="219">
        <f t="shared" si="24"/>
        <v>-1.1882426516572826E-2</v>
      </c>
      <c r="H829" s="241">
        <v>10.3</v>
      </c>
      <c r="I829">
        <f>MAX(H829:H$7096)</f>
        <v>16.82</v>
      </c>
      <c r="J829" s="219">
        <f t="shared" si="25"/>
        <v>-0.38763376932223542</v>
      </c>
    </row>
    <row r="830" spans="2:10">
      <c r="B830" s="217">
        <v>44662</v>
      </c>
      <c r="C830" s="218">
        <v>15.79</v>
      </c>
      <c r="D830">
        <f>MAX(C830:C$7096)</f>
        <v>15.99</v>
      </c>
      <c r="E830" s="219">
        <f t="shared" si="24"/>
        <v>-1.2507817385866232E-2</v>
      </c>
      <c r="H830" s="241">
        <v>10.3</v>
      </c>
      <c r="I830">
        <f>MAX(H830:H$7096)</f>
        <v>16.82</v>
      </c>
      <c r="J830" s="219">
        <f t="shared" si="25"/>
        <v>-0.38763376932223542</v>
      </c>
    </row>
    <row r="831" spans="2:10">
      <c r="B831" s="217">
        <v>44659</v>
      </c>
      <c r="C831" s="218">
        <v>15.78</v>
      </c>
      <c r="D831">
        <f>MAX(C831:C$7096)</f>
        <v>15.99</v>
      </c>
      <c r="E831" s="219">
        <f t="shared" si="24"/>
        <v>-1.3133208255159528E-2</v>
      </c>
      <c r="H831" s="241">
        <v>10.3</v>
      </c>
      <c r="I831">
        <f>MAX(H831:H$7096)</f>
        <v>16.82</v>
      </c>
      <c r="J831" s="219">
        <f t="shared" si="25"/>
        <v>-0.38763376932223542</v>
      </c>
    </row>
    <row r="832" spans="2:10">
      <c r="B832" s="217">
        <v>44658</v>
      </c>
      <c r="C832" s="218">
        <v>15.78</v>
      </c>
      <c r="D832">
        <f>MAX(C832:C$7096)</f>
        <v>15.99</v>
      </c>
      <c r="E832" s="219">
        <f t="shared" si="24"/>
        <v>-1.3133208255159528E-2</v>
      </c>
      <c r="H832" s="241">
        <v>10.3</v>
      </c>
      <c r="I832">
        <f>MAX(H832:H$7096)</f>
        <v>16.82</v>
      </c>
      <c r="J832" s="219">
        <f t="shared" si="25"/>
        <v>-0.38763376932223542</v>
      </c>
    </row>
    <row r="833" spans="2:10">
      <c r="B833" s="217">
        <v>44657</v>
      </c>
      <c r="C833" s="218">
        <v>15.78</v>
      </c>
      <c r="D833">
        <f>MAX(C833:C$7096)</f>
        <v>15.99</v>
      </c>
      <c r="E833" s="219">
        <f t="shared" si="24"/>
        <v>-1.3133208255159528E-2</v>
      </c>
      <c r="H833" s="241">
        <v>10.3</v>
      </c>
      <c r="I833">
        <f>MAX(H833:H$7096)</f>
        <v>16.82</v>
      </c>
      <c r="J833" s="219">
        <f t="shared" si="25"/>
        <v>-0.38763376932223542</v>
      </c>
    </row>
    <row r="834" spans="2:10">
      <c r="B834" s="217">
        <v>44656</v>
      </c>
      <c r="C834" s="218">
        <v>15.77</v>
      </c>
      <c r="D834">
        <f>MAX(C834:C$7096)</f>
        <v>15.99</v>
      </c>
      <c r="E834" s="219">
        <f t="shared" ref="E834:E897" si="26">(C834-D834)/D834</f>
        <v>-1.3758599124452823E-2</v>
      </c>
      <c r="H834" s="241">
        <v>10.3</v>
      </c>
      <c r="I834">
        <f>MAX(H834:H$7096)</f>
        <v>16.82</v>
      </c>
      <c r="J834" s="219">
        <f t="shared" ref="J834:J897" si="27">(H834-I834)/I834</f>
        <v>-0.38763376932223542</v>
      </c>
    </row>
    <row r="835" spans="2:10">
      <c r="B835" s="217">
        <v>44655</v>
      </c>
      <c r="C835" s="218">
        <v>15.77</v>
      </c>
      <c r="D835">
        <f>MAX(C835:C$7096)</f>
        <v>15.99</v>
      </c>
      <c r="E835" s="219">
        <f t="shared" si="26"/>
        <v>-1.3758599124452823E-2</v>
      </c>
      <c r="H835" s="241">
        <v>10.3</v>
      </c>
      <c r="I835">
        <f>MAX(H835:H$7096)</f>
        <v>16.82</v>
      </c>
      <c r="J835" s="219">
        <f t="shared" si="27"/>
        <v>-0.38763376932223542</v>
      </c>
    </row>
    <row r="836" spans="2:10">
      <c r="B836" s="217">
        <v>44652</v>
      </c>
      <c r="C836" s="218">
        <v>15.77</v>
      </c>
      <c r="D836">
        <f>MAX(C836:C$7096)</f>
        <v>15.99</v>
      </c>
      <c r="E836" s="219">
        <f t="shared" si="26"/>
        <v>-1.3758599124452823E-2</v>
      </c>
      <c r="H836" s="241">
        <v>10.3</v>
      </c>
      <c r="I836">
        <f>MAX(H836:H$7096)</f>
        <v>16.82</v>
      </c>
      <c r="J836" s="219">
        <f t="shared" si="27"/>
        <v>-0.38763376932223542</v>
      </c>
    </row>
    <row r="837" spans="2:10">
      <c r="B837" s="217">
        <v>44651</v>
      </c>
      <c r="C837" s="218">
        <v>15.76</v>
      </c>
      <c r="D837">
        <f>MAX(C837:C$7096)</f>
        <v>15.99</v>
      </c>
      <c r="E837" s="219">
        <f t="shared" si="26"/>
        <v>-1.4383989993746118E-2</v>
      </c>
      <c r="H837" s="241">
        <v>10.3</v>
      </c>
      <c r="I837">
        <f>MAX(H837:H$7096)</f>
        <v>16.82</v>
      </c>
      <c r="J837" s="219">
        <f t="shared" si="27"/>
        <v>-0.38763376932223542</v>
      </c>
    </row>
    <row r="838" spans="2:10">
      <c r="B838" s="217">
        <v>44650</v>
      </c>
      <c r="C838" s="218">
        <v>15.76</v>
      </c>
      <c r="D838">
        <f>MAX(C838:C$7096)</f>
        <v>15.99</v>
      </c>
      <c r="E838" s="219">
        <f t="shared" si="26"/>
        <v>-1.4383989993746118E-2</v>
      </c>
      <c r="H838" s="241">
        <v>10.3</v>
      </c>
      <c r="I838">
        <f>MAX(H838:H$7096)</f>
        <v>16.82</v>
      </c>
      <c r="J838" s="219">
        <f t="shared" si="27"/>
        <v>-0.38763376932223542</v>
      </c>
    </row>
    <row r="839" spans="2:10">
      <c r="B839" s="217">
        <v>44649</v>
      </c>
      <c r="C839" s="218">
        <v>15.75</v>
      </c>
      <c r="D839">
        <f>MAX(C839:C$7096)</f>
        <v>15.99</v>
      </c>
      <c r="E839" s="219">
        <f t="shared" si="26"/>
        <v>-1.5009380863039413E-2</v>
      </c>
      <c r="H839" s="241">
        <v>10.3</v>
      </c>
      <c r="I839">
        <f>MAX(H839:H$7096)</f>
        <v>16.82</v>
      </c>
      <c r="J839" s="219">
        <f t="shared" si="27"/>
        <v>-0.38763376932223542</v>
      </c>
    </row>
    <row r="840" spans="2:10">
      <c r="B840" s="217">
        <v>44648</v>
      </c>
      <c r="C840" s="218">
        <v>15.75</v>
      </c>
      <c r="D840">
        <f>MAX(C840:C$7096)</f>
        <v>15.99</v>
      </c>
      <c r="E840" s="219">
        <f t="shared" si="26"/>
        <v>-1.5009380863039413E-2</v>
      </c>
      <c r="H840" s="241">
        <v>10.3</v>
      </c>
      <c r="I840">
        <f>MAX(H840:H$7096)</f>
        <v>16.82</v>
      </c>
      <c r="J840" s="219">
        <f t="shared" si="27"/>
        <v>-0.38763376932223542</v>
      </c>
    </row>
    <row r="841" spans="2:10">
      <c r="B841" s="217">
        <v>44645</v>
      </c>
      <c r="C841" s="218">
        <v>15.74</v>
      </c>
      <c r="D841">
        <f>MAX(C841:C$7096)</f>
        <v>15.99</v>
      </c>
      <c r="E841" s="219">
        <f t="shared" si="26"/>
        <v>-1.5634771732332707E-2</v>
      </c>
      <c r="H841" s="241">
        <v>10.3</v>
      </c>
      <c r="I841">
        <f>MAX(H841:H$7096)</f>
        <v>16.82</v>
      </c>
      <c r="J841" s="219">
        <f t="shared" si="27"/>
        <v>-0.38763376932223542</v>
      </c>
    </row>
    <row r="842" spans="2:10">
      <c r="B842" s="217">
        <v>44644</v>
      </c>
      <c r="C842" s="218">
        <v>15.74</v>
      </c>
      <c r="D842">
        <f>MAX(C842:C$7096)</f>
        <v>15.99</v>
      </c>
      <c r="E842" s="219">
        <f t="shared" si="26"/>
        <v>-1.5634771732332707E-2</v>
      </c>
      <c r="H842" s="241">
        <v>10.3</v>
      </c>
      <c r="I842">
        <f>MAX(H842:H$7096)</f>
        <v>16.82</v>
      </c>
      <c r="J842" s="219">
        <f t="shared" si="27"/>
        <v>-0.38763376932223542</v>
      </c>
    </row>
    <row r="843" spans="2:10">
      <c r="B843" s="217">
        <v>44643</v>
      </c>
      <c r="C843" s="218">
        <v>15.73</v>
      </c>
      <c r="D843">
        <f>MAX(C843:C$7096)</f>
        <v>15.99</v>
      </c>
      <c r="E843" s="219">
        <f t="shared" si="26"/>
        <v>-1.6260162601626004E-2</v>
      </c>
      <c r="H843" s="241">
        <v>10.3</v>
      </c>
      <c r="I843">
        <f>MAX(H843:H$7096)</f>
        <v>16.82</v>
      </c>
      <c r="J843" s="219">
        <f t="shared" si="27"/>
        <v>-0.38763376932223542</v>
      </c>
    </row>
    <row r="844" spans="2:10">
      <c r="B844" s="217">
        <v>44642</v>
      </c>
      <c r="C844" s="218">
        <v>15.73</v>
      </c>
      <c r="D844">
        <f>MAX(C844:C$7096)</f>
        <v>15.99</v>
      </c>
      <c r="E844" s="219">
        <f t="shared" si="26"/>
        <v>-1.6260162601626004E-2</v>
      </c>
      <c r="H844" s="241">
        <v>10.3</v>
      </c>
      <c r="I844">
        <f>MAX(H844:H$7096)</f>
        <v>16.82</v>
      </c>
      <c r="J844" s="219">
        <f t="shared" si="27"/>
        <v>-0.38763376932223542</v>
      </c>
    </row>
    <row r="845" spans="2:10">
      <c r="B845" s="217">
        <v>44641</v>
      </c>
      <c r="C845" s="218">
        <v>15.73</v>
      </c>
      <c r="D845">
        <f>MAX(C845:C$7096)</f>
        <v>15.99</v>
      </c>
      <c r="E845" s="219">
        <f t="shared" si="26"/>
        <v>-1.6260162601626004E-2</v>
      </c>
      <c r="H845" s="241">
        <v>10.3</v>
      </c>
      <c r="I845">
        <f>MAX(H845:H$7096)</f>
        <v>16.82</v>
      </c>
      <c r="J845" s="219">
        <f t="shared" si="27"/>
        <v>-0.38763376932223542</v>
      </c>
    </row>
    <row r="846" spans="2:10">
      <c r="B846" s="217">
        <v>44638</v>
      </c>
      <c r="C846" s="218">
        <v>15.72</v>
      </c>
      <c r="D846">
        <f>MAX(C846:C$7096)</f>
        <v>15.99</v>
      </c>
      <c r="E846" s="219">
        <f t="shared" si="26"/>
        <v>-1.6885553470919298E-2</v>
      </c>
      <c r="H846" s="241">
        <v>10.3</v>
      </c>
      <c r="I846">
        <f>MAX(H846:H$7096)</f>
        <v>16.82</v>
      </c>
      <c r="J846" s="219">
        <f t="shared" si="27"/>
        <v>-0.38763376932223542</v>
      </c>
    </row>
    <row r="847" spans="2:10">
      <c r="B847" s="217">
        <v>44637</v>
      </c>
      <c r="C847" s="218">
        <v>15.71</v>
      </c>
      <c r="D847">
        <f>MAX(C847:C$7096)</f>
        <v>15.99</v>
      </c>
      <c r="E847" s="219">
        <f t="shared" si="26"/>
        <v>-1.7510944340212591E-2</v>
      </c>
      <c r="H847" s="241">
        <v>10.3</v>
      </c>
      <c r="I847">
        <f>MAX(H847:H$7096)</f>
        <v>16.82</v>
      </c>
      <c r="J847" s="219">
        <f t="shared" si="27"/>
        <v>-0.38763376932223542</v>
      </c>
    </row>
    <row r="848" spans="2:10">
      <c r="B848" s="217">
        <v>44636</v>
      </c>
      <c r="C848" s="218">
        <v>15.71</v>
      </c>
      <c r="D848">
        <f>MAX(C848:C$7096)</f>
        <v>15.99</v>
      </c>
      <c r="E848" s="219">
        <f t="shared" si="26"/>
        <v>-1.7510944340212591E-2</v>
      </c>
      <c r="H848" s="241">
        <v>10.3</v>
      </c>
      <c r="I848">
        <f>MAX(H848:H$7096)</f>
        <v>16.82</v>
      </c>
      <c r="J848" s="219">
        <f t="shared" si="27"/>
        <v>-0.38763376932223542</v>
      </c>
    </row>
    <row r="849" spans="2:10">
      <c r="B849" s="217">
        <v>44635</v>
      </c>
      <c r="C849" s="218">
        <v>15.71</v>
      </c>
      <c r="D849">
        <f>MAX(C849:C$7096)</f>
        <v>15.99</v>
      </c>
      <c r="E849" s="219">
        <f t="shared" si="26"/>
        <v>-1.7510944340212591E-2</v>
      </c>
      <c r="H849" s="241">
        <v>10.3</v>
      </c>
      <c r="I849">
        <f>MAX(H849:H$7096)</f>
        <v>16.82</v>
      </c>
      <c r="J849" s="219">
        <f t="shared" si="27"/>
        <v>-0.38763376932223542</v>
      </c>
    </row>
    <row r="850" spans="2:10">
      <c r="B850" s="217">
        <v>44634</v>
      </c>
      <c r="C850" s="218">
        <v>15.71</v>
      </c>
      <c r="D850">
        <f>MAX(C850:C$7096)</f>
        <v>15.99</v>
      </c>
      <c r="E850" s="219">
        <f t="shared" si="26"/>
        <v>-1.7510944340212591E-2</v>
      </c>
      <c r="H850" s="241">
        <v>10.3</v>
      </c>
      <c r="I850">
        <f>MAX(H850:H$7096)</f>
        <v>16.82</v>
      </c>
      <c r="J850" s="219">
        <f t="shared" si="27"/>
        <v>-0.38763376932223542</v>
      </c>
    </row>
    <row r="851" spans="2:10">
      <c r="B851" s="217">
        <v>44631</v>
      </c>
      <c r="C851" s="218">
        <v>15.7</v>
      </c>
      <c r="D851">
        <f>MAX(C851:C$7096)</f>
        <v>15.99</v>
      </c>
      <c r="E851" s="219">
        <f t="shared" si="26"/>
        <v>-1.8136335209505999E-2</v>
      </c>
      <c r="H851" s="241">
        <v>10.3</v>
      </c>
      <c r="I851">
        <f>MAX(H851:H$7096)</f>
        <v>16.82</v>
      </c>
      <c r="J851" s="219">
        <f t="shared" si="27"/>
        <v>-0.38763376932223542</v>
      </c>
    </row>
    <row r="852" spans="2:10">
      <c r="B852" s="217">
        <v>44630</v>
      </c>
      <c r="C852" s="218">
        <v>15.69</v>
      </c>
      <c r="D852">
        <f>MAX(C852:C$7096)</f>
        <v>15.99</v>
      </c>
      <c r="E852" s="219">
        <f t="shared" si="26"/>
        <v>-1.8761726078799293E-2</v>
      </c>
      <c r="H852" s="241">
        <v>10.3</v>
      </c>
      <c r="I852">
        <f>MAX(H852:H$7096)</f>
        <v>16.82</v>
      </c>
      <c r="J852" s="219">
        <f t="shared" si="27"/>
        <v>-0.38763376932223542</v>
      </c>
    </row>
    <row r="853" spans="2:10">
      <c r="B853" s="217">
        <v>44629</v>
      </c>
      <c r="C853" s="218">
        <v>15.69</v>
      </c>
      <c r="D853">
        <f>MAX(C853:C$7096)</f>
        <v>15.99</v>
      </c>
      <c r="E853" s="219">
        <f t="shared" si="26"/>
        <v>-1.8761726078799293E-2</v>
      </c>
      <c r="H853" s="241">
        <v>10.3</v>
      </c>
      <c r="I853">
        <f>MAX(H853:H$7096)</f>
        <v>16.82</v>
      </c>
      <c r="J853" s="219">
        <f t="shared" si="27"/>
        <v>-0.38763376932223542</v>
      </c>
    </row>
    <row r="854" spans="2:10">
      <c r="B854" s="217">
        <v>44628</v>
      </c>
      <c r="C854" s="218">
        <v>15.69</v>
      </c>
      <c r="D854">
        <f>MAX(C854:C$7096)</f>
        <v>15.99</v>
      </c>
      <c r="E854" s="219">
        <f t="shared" si="26"/>
        <v>-1.8761726078799293E-2</v>
      </c>
      <c r="H854" s="241">
        <v>10.3</v>
      </c>
      <c r="I854">
        <f>MAX(H854:H$7096)</f>
        <v>16.82</v>
      </c>
      <c r="J854" s="219">
        <f t="shared" si="27"/>
        <v>-0.38763376932223542</v>
      </c>
    </row>
    <row r="855" spans="2:10">
      <c r="B855" s="217">
        <v>44627</v>
      </c>
      <c r="C855" s="218">
        <v>15.68</v>
      </c>
      <c r="D855">
        <f>MAX(C855:C$7096)</f>
        <v>15.99</v>
      </c>
      <c r="E855" s="219">
        <f t="shared" si="26"/>
        <v>-1.938711694809259E-2</v>
      </c>
      <c r="H855" s="241">
        <v>10.3</v>
      </c>
      <c r="I855">
        <f>MAX(H855:H$7096)</f>
        <v>16.82</v>
      </c>
      <c r="J855" s="219">
        <f t="shared" si="27"/>
        <v>-0.38763376932223542</v>
      </c>
    </row>
    <row r="856" spans="2:10">
      <c r="B856" s="217">
        <v>44624</v>
      </c>
      <c r="C856" s="218">
        <v>15.67</v>
      </c>
      <c r="D856">
        <f>MAX(C856:C$7096)</f>
        <v>15.99</v>
      </c>
      <c r="E856" s="219">
        <f t="shared" si="26"/>
        <v>-2.0012507817385883E-2</v>
      </c>
      <c r="H856" s="241">
        <v>10.3</v>
      </c>
      <c r="I856">
        <f>MAX(H856:H$7096)</f>
        <v>16.82</v>
      </c>
      <c r="J856" s="219">
        <f t="shared" si="27"/>
        <v>-0.38763376932223542</v>
      </c>
    </row>
    <row r="857" spans="2:10">
      <c r="B857" s="217">
        <v>44623</v>
      </c>
      <c r="C857" s="218">
        <v>15.67</v>
      </c>
      <c r="D857">
        <f>MAX(C857:C$7096)</f>
        <v>15.99</v>
      </c>
      <c r="E857" s="219">
        <f t="shared" si="26"/>
        <v>-2.0012507817385883E-2</v>
      </c>
      <c r="H857" s="241">
        <v>10.3</v>
      </c>
      <c r="I857">
        <f>MAX(H857:H$7096)</f>
        <v>16.82</v>
      </c>
      <c r="J857" s="219">
        <f t="shared" si="27"/>
        <v>-0.38763376932223542</v>
      </c>
    </row>
    <row r="858" spans="2:10">
      <c r="B858" s="217">
        <v>44622</v>
      </c>
      <c r="C858" s="218">
        <v>15.67</v>
      </c>
      <c r="D858">
        <f>MAX(C858:C$7096)</f>
        <v>15.99</v>
      </c>
      <c r="E858" s="219">
        <f t="shared" si="26"/>
        <v>-2.0012507817385883E-2</v>
      </c>
      <c r="H858" s="241">
        <v>10.54</v>
      </c>
      <c r="I858">
        <f>MAX(H858:H$7096)</f>
        <v>16.82</v>
      </c>
      <c r="J858" s="219">
        <f t="shared" si="27"/>
        <v>-0.37336504161712253</v>
      </c>
    </row>
    <row r="859" spans="2:10">
      <c r="B859" s="217">
        <v>44621</v>
      </c>
      <c r="C859" s="218">
        <v>15.66</v>
      </c>
      <c r="D859">
        <f>MAX(C859:C$7096)</f>
        <v>15.99</v>
      </c>
      <c r="E859" s="219">
        <f t="shared" si="26"/>
        <v>-2.0637898686679177E-2</v>
      </c>
      <c r="H859" s="241">
        <v>10.54</v>
      </c>
      <c r="I859">
        <f>MAX(H859:H$7096)</f>
        <v>16.82</v>
      </c>
      <c r="J859" s="219">
        <f t="shared" si="27"/>
        <v>-0.37336504161712253</v>
      </c>
    </row>
    <row r="860" spans="2:10">
      <c r="B860" s="217">
        <v>44620</v>
      </c>
      <c r="C860" s="218">
        <v>15.66</v>
      </c>
      <c r="D860">
        <f>MAX(C860:C$7096)</f>
        <v>15.99</v>
      </c>
      <c r="E860" s="219">
        <f t="shared" si="26"/>
        <v>-2.0637898686679177E-2</v>
      </c>
      <c r="H860" s="241">
        <v>10.54</v>
      </c>
      <c r="I860">
        <f>MAX(H860:H$7096)</f>
        <v>16.82</v>
      </c>
      <c r="J860" s="219">
        <f t="shared" si="27"/>
        <v>-0.37336504161712253</v>
      </c>
    </row>
    <row r="861" spans="2:10">
      <c r="B861" s="217">
        <v>44617</v>
      </c>
      <c r="C861" s="218">
        <v>15.65</v>
      </c>
      <c r="D861">
        <f>MAX(C861:C$7096)</f>
        <v>15.99</v>
      </c>
      <c r="E861" s="219">
        <f t="shared" si="26"/>
        <v>-2.1263289555972474E-2</v>
      </c>
      <c r="H861" s="241">
        <v>10.54</v>
      </c>
      <c r="I861">
        <f>MAX(H861:H$7096)</f>
        <v>16.82</v>
      </c>
      <c r="J861" s="219">
        <f t="shared" si="27"/>
        <v>-0.37336504161712253</v>
      </c>
    </row>
    <row r="862" spans="2:10">
      <c r="B862" s="217">
        <v>44616</v>
      </c>
      <c r="C862" s="218">
        <v>15.65</v>
      </c>
      <c r="D862">
        <f>MAX(C862:C$7096)</f>
        <v>15.99</v>
      </c>
      <c r="E862" s="219">
        <f t="shared" si="26"/>
        <v>-2.1263289555972474E-2</v>
      </c>
      <c r="H862" s="241">
        <v>10.54</v>
      </c>
      <c r="I862">
        <f>MAX(H862:H$7096)</f>
        <v>16.82</v>
      </c>
      <c r="J862" s="219">
        <f t="shared" si="27"/>
        <v>-0.37336504161712253</v>
      </c>
    </row>
    <row r="863" spans="2:10">
      <c r="B863" s="217">
        <v>44615</v>
      </c>
      <c r="C863" s="218">
        <v>15.65</v>
      </c>
      <c r="D863">
        <f>MAX(C863:C$7096)</f>
        <v>15.99</v>
      </c>
      <c r="E863" s="219">
        <f t="shared" si="26"/>
        <v>-2.1263289555972474E-2</v>
      </c>
      <c r="H863" s="241">
        <v>10.54</v>
      </c>
      <c r="I863">
        <f>MAX(H863:H$7096)</f>
        <v>16.82</v>
      </c>
      <c r="J863" s="219">
        <f t="shared" si="27"/>
        <v>-0.37336504161712253</v>
      </c>
    </row>
    <row r="864" spans="2:10">
      <c r="B864" s="217">
        <v>44614</v>
      </c>
      <c r="C864" s="218">
        <v>15.64</v>
      </c>
      <c r="D864">
        <f>MAX(C864:C$7096)</f>
        <v>15.99</v>
      </c>
      <c r="E864" s="219">
        <f t="shared" si="26"/>
        <v>-2.1888680425265768E-2</v>
      </c>
      <c r="H864" s="241">
        <v>10.54</v>
      </c>
      <c r="I864">
        <f>MAX(H864:H$7096)</f>
        <v>16.82</v>
      </c>
      <c r="J864" s="219">
        <f t="shared" si="27"/>
        <v>-0.37336504161712253</v>
      </c>
    </row>
    <row r="865" spans="2:10">
      <c r="B865" s="217">
        <v>44613</v>
      </c>
      <c r="C865" s="218">
        <v>15.64</v>
      </c>
      <c r="D865">
        <f>MAX(C865:C$7096)</f>
        <v>15.99</v>
      </c>
      <c r="E865" s="219">
        <f t="shared" si="26"/>
        <v>-2.1888680425265768E-2</v>
      </c>
      <c r="H865" s="241">
        <v>10.54</v>
      </c>
      <c r="I865">
        <f>MAX(H865:H$7096)</f>
        <v>16.82</v>
      </c>
      <c r="J865" s="219">
        <f t="shared" si="27"/>
        <v>-0.37336504161712253</v>
      </c>
    </row>
    <row r="866" spans="2:10">
      <c r="B866" s="217">
        <v>44610</v>
      </c>
      <c r="C866" s="218">
        <v>15.63</v>
      </c>
      <c r="D866">
        <f>MAX(C866:C$7096)</f>
        <v>15.99</v>
      </c>
      <c r="E866" s="219">
        <f t="shared" si="26"/>
        <v>-2.2514071294559065E-2</v>
      </c>
      <c r="H866" s="241">
        <v>10.54</v>
      </c>
      <c r="I866">
        <f>MAX(H866:H$7096)</f>
        <v>16.82</v>
      </c>
      <c r="J866" s="219">
        <f t="shared" si="27"/>
        <v>-0.37336504161712253</v>
      </c>
    </row>
    <row r="867" spans="2:10">
      <c r="B867" s="217">
        <v>44609</v>
      </c>
      <c r="C867" s="218">
        <v>15.63</v>
      </c>
      <c r="D867">
        <f>MAX(C867:C$7096)</f>
        <v>15.99</v>
      </c>
      <c r="E867" s="219">
        <f t="shared" si="26"/>
        <v>-2.2514071294559065E-2</v>
      </c>
      <c r="H867" s="241">
        <v>10.54</v>
      </c>
      <c r="I867">
        <f>MAX(H867:H$7096)</f>
        <v>16.82</v>
      </c>
      <c r="J867" s="219">
        <f t="shared" si="27"/>
        <v>-0.37336504161712253</v>
      </c>
    </row>
    <row r="868" spans="2:10">
      <c r="B868" s="217">
        <v>44608</v>
      </c>
      <c r="C868" s="218">
        <v>15.62</v>
      </c>
      <c r="D868">
        <f>MAX(C868:C$7096)</f>
        <v>15.99</v>
      </c>
      <c r="E868" s="219">
        <f t="shared" si="26"/>
        <v>-2.3139462163852469E-2</v>
      </c>
      <c r="H868" s="241">
        <v>10.54</v>
      </c>
      <c r="I868">
        <f>MAX(H868:H$7096)</f>
        <v>16.82</v>
      </c>
      <c r="J868" s="219">
        <f t="shared" si="27"/>
        <v>-0.37336504161712253</v>
      </c>
    </row>
    <row r="869" spans="2:10">
      <c r="B869" s="217">
        <v>44607</v>
      </c>
      <c r="C869" s="218">
        <v>15.62</v>
      </c>
      <c r="D869">
        <f>MAX(C869:C$7096)</f>
        <v>15.99</v>
      </c>
      <c r="E869" s="219">
        <f t="shared" si="26"/>
        <v>-2.3139462163852469E-2</v>
      </c>
      <c r="H869" s="241">
        <v>10.54</v>
      </c>
      <c r="I869">
        <f>MAX(H869:H$7096)</f>
        <v>16.82</v>
      </c>
      <c r="J869" s="219">
        <f t="shared" si="27"/>
        <v>-0.37336504161712253</v>
      </c>
    </row>
    <row r="870" spans="2:10">
      <c r="B870" s="217">
        <v>44606</v>
      </c>
      <c r="C870" s="218">
        <v>15.61</v>
      </c>
      <c r="D870">
        <f>MAX(C870:C$7096)</f>
        <v>15.99</v>
      </c>
      <c r="E870" s="219">
        <f t="shared" si="26"/>
        <v>-2.3764853033145766E-2</v>
      </c>
      <c r="H870" s="241">
        <v>10.54</v>
      </c>
      <c r="I870">
        <f>MAX(H870:H$7096)</f>
        <v>16.82</v>
      </c>
      <c r="J870" s="219">
        <f t="shared" si="27"/>
        <v>-0.37336504161712253</v>
      </c>
    </row>
    <row r="871" spans="2:10">
      <c r="B871" s="217">
        <v>44603</v>
      </c>
      <c r="C871" s="218">
        <v>15.6</v>
      </c>
      <c r="D871">
        <f>MAX(C871:C$7096)</f>
        <v>15.99</v>
      </c>
      <c r="E871" s="219">
        <f t="shared" si="26"/>
        <v>-2.439024390243906E-2</v>
      </c>
      <c r="H871" s="241">
        <v>10.54</v>
      </c>
      <c r="I871">
        <f>MAX(H871:H$7096)</f>
        <v>16.82</v>
      </c>
      <c r="J871" s="219">
        <f t="shared" si="27"/>
        <v>-0.37336504161712253</v>
      </c>
    </row>
    <row r="872" spans="2:10">
      <c r="B872" s="217">
        <v>44602</v>
      </c>
      <c r="C872" s="218">
        <v>15.6</v>
      </c>
      <c r="D872">
        <f>MAX(C872:C$7096)</f>
        <v>15.99</v>
      </c>
      <c r="E872" s="219">
        <f t="shared" si="26"/>
        <v>-2.439024390243906E-2</v>
      </c>
      <c r="H872" s="241">
        <v>10.54</v>
      </c>
      <c r="I872">
        <f>MAX(H872:H$7096)</f>
        <v>16.82</v>
      </c>
      <c r="J872" s="219">
        <f t="shared" si="27"/>
        <v>-0.37336504161712253</v>
      </c>
    </row>
    <row r="873" spans="2:10">
      <c r="B873" s="217">
        <v>44601</v>
      </c>
      <c r="C873" s="218">
        <v>15.6</v>
      </c>
      <c r="D873">
        <f>MAX(C873:C$7096)</f>
        <v>15.99</v>
      </c>
      <c r="E873" s="219">
        <f t="shared" si="26"/>
        <v>-2.439024390243906E-2</v>
      </c>
      <c r="H873" s="241">
        <v>10.54</v>
      </c>
      <c r="I873">
        <f>MAX(H873:H$7096)</f>
        <v>16.82</v>
      </c>
      <c r="J873" s="219">
        <f t="shared" si="27"/>
        <v>-0.37336504161712253</v>
      </c>
    </row>
    <row r="874" spans="2:10">
      <c r="B874" s="217">
        <v>44600</v>
      </c>
      <c r="C874" s="218">
        <v>15.55</v>
      </c>
      <c r="D874">
        <f>MAX(C874:C$7096)</f>
        <v>15.99</v>
      </c>
      <c r="E874" s="219">
        <f t="shared" si="26"/>
        <v>-2.7517198248905535E-2</v>
      </c>
      <c r="H874" s="241">
        <v>10.54</v>
      </c>
      <c r="I874">
        <f>MAX(H874:H$7096)</f>
        <v>16.82</v>
      </c>
      <c r="J874" s="219">
        <f t="shared" si="27"/>
        <v>-0.37336504161712253</v>
      </c>
    </row>
    <row r="875" spans="2:10">
      <c r="B875" s="217">
        <v>44599</v>
      </c>
      <c r="C875" s="218">
        <v>15.55</v>
      </c>
      <c r="D875">
        <f>MAX(C875:C$7096)</f>
        <v>15.99</v>
      </c>
      <c r="E875" s="219">
        <f t="shared" si="26"/>
        <v>-2.7517198248905535E-2</v>
      </c>
      <c r="H875" s="241">
        <v>10.54</v>
      </c>
      <c r="I875">
        <f>MAX(H875:H$7096)</f>
        <v>16.82</v>
      </c>
      <c r="J875" s="219">
        <f t="shared" si="27"/>
        <v>-0.37336504161712253</v>
      </c>
    </row>
    <row r="876" spans="2:10">
      <c r="B876" s="217">
        <v>44596</v>
      </c>
      <c r="C876" s="218">
        <v>15.54</v>
      </c>
      <c r="D876">
        <f>MAX(C876:C$7096)</f>
        <v>15.99</v>
      </c>
      <c r="E876" s="219">
        <f t="shared" si="26"/>
        <v>-2.8142589118198939E-2</v>
      </c>
      <c r="H876" s="241">
        <v>10.54</v>
      </c>
      <c r="I876">
        <f>MAX(H876:H$7096)</f>
        <v>16.82</v>
      </c>
      <c r="J876" s="219">
        <f t="shared" si="27"/>
        <v>-0.37336504161712253</v>
      </c>
    </row>
    <row r="877" spans="2:10">
      <c r="B877" s="217">
        <v>44595</v>
      </c>
      <c r="C877" s="218">
        <v>15.54</v>
      </c>
      <c r="D877">
        <f>MAX(C877:C$7096)</f>
        <v>15.99</v>
      </c>
      <c r="E877" s="219">
        <f t="shared" si="26"/>
        <v>-2.8142589118198939E-2</v>
      </c>
      <c r="H877" s="241">
        <v>10.54</v>
      </c>
      <c r="I877">
        <f>MAX(H877:H$7096)</f>
        <v>16.82</v>
      </c>
      <c r="J877" s="219">
        <f t="shared" si="27"/>
        <v>-0.37336504161712253</v>
      </c>
    </row>
    <row r="878" spans="2:10">
      <c r="B878" s="217">
        <v>44594</v>
      </c>
      <c r="C878" s="218">
        <v>15.53</v>
      </c>
      <c r="D878">
        <f>MAX(C878:C$7096)</f>
        <v>15.99</v>
      </c>
      <c r="E878" s="219">
        <f t="shared" si="26"/>
        <v>-2.8767979987492236E-2</v>
      </c>
      <c r="H878" s="241">
        <v>10.54</v>
      </c>
      <c r="I878">
        <f>MAX(H878:H$7096)</f>
        <v>16.82</v>
      </c>
      <c r="J878" s="219">
        <f t="shared" si="27"/>
        <v>-0.37336504161712253</v>
      </c>
    </row>
    <row r="879" spans="2:10">
      <c r="B879" s="217">
        <v>44593</v>
      </c>
      <c r="C879" s="218">
        <v>15.36</v>
      </c>
      <c r="D879">
        <f>MAX(C879:C$7096)</f>
        <v>15.99</v>
      </c>
      <c r="E879" s="219">
        <f t="shared" si="26"/>
        <v>-3.9399624765478473E-2</v>
      </c>
      <c r="H879" s="241">
        <v>10.54</v>
      </c>
      <c r="I879">
        <f>MAX(H879:H$7096)</f>
        <v>16.82</v>
      </c>
      <c r="J879" s="219">
        <f t="shared" si="27"/>
        <v>-0.37336504161712253</v>
      </c>
    </row>
    <row r="880" spans="2:10">
      <c r="B880" s="217">
        <v>44592</v>
      </c>
      <c r="C880" s="218">
        <v>15.35</v>
      </c>
      <c r="D880">
        <f>MAX(C880:C$7096)</f>
        <v>15.99</v>
      </c>
      <c r="E880" s="219">
        <f t="shared" si="26"/>
        <v>-4.0025015634771767E-2</v>
      </c>
      <c r="H880" s="241">
        <v>10.54</v>
      </c>
      <c r="I880">
        <f>MAX(H880:H$7096)</f>
        <v>16.82</v>
      </c>
      <c r="J880" s="219">
        <f t="shared" si="27"/>
        <v>-0.37336504161712253</v>
      </c>
    </row>
    <row r="881" spans="2:10">
      <c r="B881" s="217">
        <v>44589</v>
      </c>
      <c r="C881" s="218">
        <v>15.34</v>
      </c>
      <c r="D881">
        <f>MAX(C881:C$7096)</f>
        <v>15.99</v>
      </c>
      <c r="E881" s="219">
        <f t="shared" si="26"/>
        <v>-4.0650406504065061E-2</v>
      </c>
      <c r="H881" s="241">
        <v>10.54</v>
      </c>
      <c r="I881">
        <f>MAX(H881:H$7096)</f>
        <v>16.82</v>
      </c>
      <c r="J881" s="219">
        <f t="shared" si="27"/>
        <v>-0.37336504161712253</v>
      </c>
    </row>
    <row r="882" spans="2:10">
      <c r="B882" s="217">
        <v>44588</v>
      </c>
      <c r="C882" s="218">
        <v>15.34</v>
      </c>
      <c r="D882">
        <f>MAX(C882:C$7096)</f>
        <v>15.99</v>
      </c>
      <c r="E882" s="219">
        <f t="shared" si="26"/>
        <v>-4.0650406504065061E-2</v>
      </c>
      <c r="H882" s="241">
        <v>10.54</v>
      </c>
      <c r="I882">
        <f>MAX(H882:H$7096)</f>
        <v>16.82</v>
      </c>
      <c r="J882" s="219">
        <f t="shared" si="27"/>
        <v>-0.37336504161712253</v>
      </c>
    </row>
    <row r="883" spans="2:10">
      <c r="B883" s="217">
        <v>44587</v>
      </c>
      <c r="C883" s="218">
        <v>15.34</v>
      </c>
      <c r="D883">
        <f>MAX(C883:C$7096)</f>
        <v>15.99</v>
      </c>
      <c r="E883" s="219">
        <f t="shared" si="26"/>
        <v>-4.0650406504065061E-2</v>
      </c>
      <c r="H883" s="241">
        <v>10.54</v>
      </c>
      <c r="I883">
        <f>MAX(H883:H$7096)</f>
        <v>16.82</v>
      </c>
      <c r="J883" s="219">
        <f t="shared" si="27"/>
        <v>-0.37336504161712253</v>
      </c>
    </row>
    <row r="884" spans="2:10">
      <c r="B884" s="217">
        <v>44586</v>
      </c>
      <c r="C884" s="218">
        <v>15.33</v>
      </c>
      <c r="D884">
        <f>MAX(C884:C$7096)</f>
        <v>15.99</v>
      </c>
      <c r="E884" s="219">
        <f t="shared" si="26"/>
        <v>-4.1275797373358354E-2</v>
      </c>
      <c r="H884" s="241">
        <v>10.54</v>
      </c>
      <c r="I884">
        <f>MAX(H884:H$7096)</f>
        <v>16.82</v>
      </c>
      <c r="J884" s="219">
        <f t="shared" si="27"/>
        <v>-0.37336504161712253</v>
      </c>
    </row>
    <row r="885" spans="2:10">
      <c r="B885" s="217">
        <v>44585</v>
      </c>
      <c r="C885" s="218">
        <v>15.33</v>
      </c>
      <c r="D885">
        <f>MAX(C885:C$7096)</f>
        <v>15.99</v>
      </c>
      <c r="E885" s="219">
        <f t="shared" si="26"/>
        <v>-4.1275797373358354E-2</v>
      </c>
      <c r="H885" s="241">
        <v>10.54</v>
      </c>
      <c r="I885">
        <f>MAX(H885:H$7096)</f>
        <v>16.82</v>
      </c>
      <c r="J885" s="219">
        <f t="shared" si="27"/>
        <v>-0.37336504161712253</v>
      </c>
    </row>
    <row r="886" spans="2:10">
      <c r="B886" s="217">
        <v>44582</v>
      </c>
      <c r="C886" s="218">
        <v>15.32</v>
      </c>
      <c r="D886">
        <f>MAX(C886:C$7096)</f>
        <v>15.99</v>
      </c>
      <c r="E886" s="219">
        <f t="shared" si="26"/>
        <v>-4.1901188242651655E-2</v>
      </c>
      <c r="H886" s="241">
        <v>10.54</v>
      </c>
      <c r="I886">
        <f>MAX(H886:H$7096)</f>
        <v>16.82</v>
      </c>
      <c r="J886" s="219">
        <f t="shared" si="27"/>
        <v>-0.37336504161712253</v>
      </c>
    </row>
    <row r="887" spans="2:10">
      <c r="B887" s="217">
        <v>44581</v>
      </c>
      <c r="C887" s="218">
        <v>15.32</v>
      </c>
      <c r="D887">
        <f>MAX(C887:C$7096)</f>
        <v>15.99</v>
      </c>
      <c r="E887" s="219">
        <f t="shared" si="26"/>
        <v>-4.1901188242651655E-2</v>
      </c>
      <c r="H887" s="241">
        <v>10.54</v>
      </c>
      <c r="I887">
        <f>MAX(H887:H$7096)</f>
        <v>16.82</v>
      </c>
      <c r="J887" s="219">
        <f t="shared" si="27"/>
        <v>-0.37336504161712253</v>
      </c>
    </row>
    <row r="888" spans="2:10">
      <c r="B888" s="217">
        <v>44580</v>
      </c>
      <c r="C888" s="218">
        <v>15.31</v>
      </c>
      <c r="D888">
        <f>MAX(C888:C$7096)</f>
        <v>15.99</v>
      </c>
      <c r="E888" s="219">
        <f t="shared" si="26"/>
        <v>-4.2526579111944948E-2</v>
      </c>
      <c r="H888" s="241">
        <v>10.54</v>
      </c>
      <c r="I888">
        <f>MAX(H888:H$7096)</f>
        <v>16.82</v>
      </c>
      <c r="J888" s="219">
        <f t="shared" si="27"/>
        <v>-0.37336504161712253</v>
      </c>
    </row>
    <row r="889" spans="2:10">
      <c r="B889" s="217">
        <v>44579</v>
      </c>
      <c r="C889" s="218">
        <v>15.31</v>
      </c>
      <c r="D889">
        <f>MAX(C889:C$7096)</f>
        <v>15.99</v>
      </c>
      <c r="E889" s="219">
        <f t="shared" si="26"/>
        <v>-4.2526579111944948E-2</v>
      </c>
      <c r="H889" s="241">
        <v>10.54</v>
      </c>
      <c r="I889">
        <f>MAX(H889:H$7096)</f>
        <v>16.82</v>
      </c>
      <c r="J889" s="219">
        <f t="shared" si="27"/>
        <v>-0.37336504161712253</v>
      </c>
    </row>
    <row r="890" spans="2:10">
      <c r="B890" s="217">
        <v>44578</v>
      </c>
      <c r="C890" s="218">
        <v>15.29</v>
      </c>
      <c r="D890">
        <f>MAX(C890:C$7096)</f>
        <v>15.99</v>
      </c>
      <c r="E890" s="219">
        <f t="shared" si="26"/>
        <v>-4.3777360850531646E-2</v>
      </c>
      <c r="H890" s="241">
        <v>10.54</v>
      </c>
      <c r="I890">
        <f>MAX(H890:H$7096)</f>
        <v>16.82</v>
      </c>
      <c r="J890" s="219">
        <f t="shared" si="27"/>
        <v>-0.37336504161712253</v>
      </c>
    </row>
    <row r="891" spans="2:10">
      <c r="B891" s="217">
        <v>44575</v>
      </c>
      <c r="C891" s="218">
        <v>15.28</v>
      </c>
      <c r="D891">
        <f>MAX(C891:C$7096)</f>
        <v>15.99</v>
      </c>
      <c r="E891" s="219">
        <f t="shared" si="26"/>
        <v>-4.440275171982494E-2</v>
      </c>
      <c r="H891" s="241">
        <v>10.54</v>
      </c>
      <c r="I891">
        <f>MAX(H891:H$7096)</f>
        <v>16.82</v>
      </c>
      <c r="J891" s="219">
        <f t="shared" si="27"/>
        <v>-0.37336504161712253</v>
      </c>
    </row>
    <row r="892" spans="2:10">
      <c r="B892" s="217">
        <v>44574</v>
      </c>
      <c r="C892" s="218">
        <v>15.28</v>
      </c>
      <c r="D892">
        <f>MAX(C892:C$7096)</f>
        <v>15.99</v>
      </c>
      <c r="E892" s="219">
        <f t="shared" si="26"/>
        <v>-4.440275171982494E-2</v>
      </c>
      <c r="H892" s="241">
        <v>10.54</v>
      </c>
      <c r="I892">
        <f>MAX(H892:H$7096)</f>
        <v>16.82</v>
      </c>
      <c r="J892" s="219">
        <f t="shared" si="27"/>
        <v>-0.37336504161712253</v>
      </c>
    </row>
    <row r="893" spans="2:10">
      <c r="B893" s="217">
        <v>44573</v>
      </c>
      <c r="C893" s="218">
        <v>15.28</v>
      </c>
      <c r="D893">
        <f>MAX(C893:C$7096)</f>
        <v>15.99</v>
      </c>
      <c r="E893" s="219">
        <f t="shared" si="26"/>
        <v>-4.440275171982494E-2</v>
      </c>
      <c r="H893" s="241">
        <v>10.54</v>
      </c>
      <c r="I893">
        <f>MAX(H893:H$7096)</f>
        <v>16.82</v>
      </c>
      <c r="J893" s="219">
        <f t="shared" si="27"/>
        <v>-0.37336504161712253</v>
      </c>
    </row>
    <row r="894" spans="2:10">
      <c r="B894" s="217">
        <v>44572</v>
      </c>
      <c r="C894" s="218">
        <v>15.28</v>
      </c>
      <c r="D894">
        <f>MAX(C894:C$7096)</f>
        <v>15.99</v>
      </c>
      <c r="E894" s="219">
        <f t="shared" si="26"/>
        <v>-4.440275171982494E-2</v>
      </c>
      <c r="H894" s="241">
        <v>10.54</v>
      </c>
      <c r="I894">
        <f>MAX(H894:H$7096)</f>
        <v>16.82</v>
      </c>
      <c r="J894" s="219">
        <f t="shared" si="27"/>
        <v>-0.37336504161712253</v>
      </c>
    </row>
    <row r="895" spans="2:10">
      <c r="B895" s="217">
        <v>44571</v>
      </c>
      <c r="C895" s="218">
        <v>15.28</v>
      </c>
      <c r="D895">
        <f>MAX(C895:C$7096)</f>
        <v>15.99</v>
      </c>
      <c r="E895" s="219">
        <f t="shared" si="26"/>
        <v>-4.440275171982494E-2</v>
      </c>
      <c r="H895" s="241">
        <v>10.54</v>
      </c>
      <c r="I895">
        <f>MAX(H895:H$7096)</f>
        <v>16.82</v>
      </c>
      <c r="J895" s="219">
        <f t="shared" si="27"/>
        <v>-0.37336504161712253</v>
      </c>
    </row>
    <row r="896" spans="2:10">
      <c r="B896" s="217">
        <v>44568</v>
      </c>
      <c r="C896" s="218">
        <v>15.27</v>
      </c>
      <c r="D896">
        <f>MAX(C896:C$7096)</f>
        <v>15.99</v>
      </c>
      <c r="E896" s="219">
        <f t="shared" si="26"/>
        <v>-4.502814258911824E-2</v>
      </c>
      <c r="H896" s="241">
        <v>10.54</v>
      </c>
      <c r="I896">
        <f>MAX(H896:H$7096)</f>
        <v>16.82</v>
      </c>
      <c r="J896" s="219">
        <f t="shared" si="27"/>
        <v>-0.37336504161712253</v>
      </c>
    </row>
    <row r="897" spans="2:10">
      <c r="B897" s="217">
        <v>44567</v>
      </c>
      <c r="C897" s="218">
        <v>15.28</v>
      </c>
      <c r="D897">
        <f>MAX(C897:C$7096)</f>
        <v>15.99</v>
      </c>
      <c r="E897" s="219">
        <f t="shared" si="26"/>
        <v>-4.440275171982494E-2</v>
      </c>
      <c r="H897" s="241">
        <v>10.54</v>
      </c>
      <c r="I897">
        <f>MAX(H897:H$7096)</f>
        <v>16.82</v>
      </c>
      <c r="J897" s="219">
        <f t="shared" si="27"/>
        <v>-0.37336504161712253</v>
      </c>
    </row>
    <row r="898" spans="2:10">
      <c r="B898" s="217">
        <v>44566</v>
      </c>
      <c r="C898" s="218">
        <v>15.28</v>
      </c>
      <c r="D898">
        <f>MAX(C898:C$7096)</f>
        <v>15.99</v>
      </c>
      <c r="E898" s="219">
        <f t="shared" ref="E898:E961" si="28">(C898-D898)/D898</f>
        <v>-4.440275171982494E-2</v>
      </c>
      <c r="H898" s="241">
        <v>10.54</v>
      </c>
      <c r="I898">
        <f>MAX(H898:H$7096)</f>
        <v>16.82</v>
      </c>
      <c r="J898" s="219">
        <f t="shared" ref="J898:J961" si="29">(H898-I898)/I898</f>
        <v>-0.37336504161712253</v>
      </c>
    </row>
    <row r="899" spans="2:10">
      <c r="B899" s="217">
        <v>44565</v>
      </c>
      <c r="C899" s="218">
        <v>15.28</v>
      </c>
      <c r="D899">
        <f>MAX(C899:C$7096)</f>
        <v>15.99</v>
      </c>
      <c r="E899" s="219">
        <f t="shared" si="28"/>
        <v>-4.440275171982494E-2</v>
      </c>
      <c r="H899" s="241">
        <v>10.54</v>
      </c>
      <c r="I899">
        <f>MAX(H899:H$7096)</f>
        <v>16.82</v>
      </c>
      <c r="J899" s="219">
        <f t="shared" si="29"/>
        <v>-0.37336504161712253</v>
      </c>
    </row>
    <row r="900" spans="2:10">
      <c r="B900" s="217">
        <v>44564</v>
      </c>
      <c r="C900" s="218">
        <v>15.27</v>
      </c>
      <c r="D900">
        <f>MAX(C900:C$7096)</f>
        <v>15.99</v>
      </c>
      <c r="E900" s="219">
        <f t="shared" si="28"/>
        <v>-4.502814258911824E-2</v>
      </c>
      <c r="H900" s="241">
        <v>10.54</v>
      </c>
      <c r="I900">
        <f>MAX(H900:H$7096)</f>
        <v>16.82</v>
      </c>
      <c r="J900" s="219">
        <f t="shared" si="29"/>
        <v>-0.37336504161712253</v>
      </c>
    </row>
    <row r="901" spans="2:10">
      <c r="B901" s="217">
        <v>44561</v>
      </c>
      <c r="C901" s="218">
        <v>15.27</v>
      </c>
      <c r="D901">
        <f>MAX(C901:C$7096)</f>
        <v>15.99</v>
      </c>
      <c r="E901" s="219">
        <f t="shared" si="28"/>
        <v>-4.502814258911824E-2</v>
      </c>
      <c r="H901" s="241">
        <v>10.54</v>
      </c>
      <c r="I901">
        <f>MAX(H901:H$7096)</f>
        <v>16.82</v>
      </c>
      <c r="J901" s="219">
        <f t="shared" si="29"/>
        <v>-0.37336504161712253</v>
      </c>
    </row>
    <row r="902" spans="2:10">
      <c r="B902" s="217">
        <v>44560</v>
      </c>
      <c r="C902" s="218">
        <v>15.26</v>
      </c>
      <c r="D902">
        <f>MAX(C902:C$7096)</f>
        <v>15.99</v>
      </c>
      <c r="E902" s="219">
        <f t="shared" si="28"/>
        <v>-4.5653533458411534E-2</v>
      </c>
      <c r="H902" s="241">
        <v>10.54</v>
      </c>
      <c r="I902">
        <f>MAX(H902:H$7096)</f>
        <v>16.82</v>
      </c>
      <c r="J902" s="219">
        <f t="shared" si="29"/>
        <v>-0.37336504161712253</v>
      </c>
    </row>
    <row r="903" spans="2:10">
      <c r="B903" s="217">
        <v>44559</v>
      </c>
      <c r="C903" s="218">
        <v>15.26</v>
      </c>
      <c r="D903">
        <f>MAX(C903:C$7096)</f>
        <v>15.99</v>
      </c>
      <c r="E903" s="219">
        <f t="shared" si="28"/>
        <v>-4.5653533458411534E-2</v>
      </c>
      <c r="H903" s="241">
        <v>10.54</v>
      </c>
      <c r="I903">
        <f>MAX(H903:H$7096)</f>
        <v>16.82</v>
      </c>
      <c r="J903" s="219">
        <f t="shared" si="29"/>
        <v>-0.37336504161712253</v>
      </c>
    </row>
    <row r="904" spans="2:10">
      <c r="B904" s="217">
        <v>44558</v>
      </c>
      <c r="C904" s="218">
        <v>15.26</v>
      </c>
      <c r="D904">
        <f>MAX(C904:C$7096)</f>
        <v>15.99</v>
      </c>
      <c r="E904" s="219">
        <f t="shared" si="28"/>
        <v>-4.5653533458411534E-2</v>
      </c>
      <c r="H904" s="241">
        <v>10.54</v>
      </c>
      <c r="I904">
        <f>MAX(H904:H$7096)</f>
        <v>16.82</v>
      </c>
      <c r="J904" s="219">
        <f t="shared" si="29"/>
        <v>-0.37336504161712253</v>
      </c>
    </row>
    <row r="905" spans="2:10">
      <c r="B905" s="217">
        <v>44557</v>
      </c>
      <c r="C905" s="218">
        <v>15.25</v>
      </c>
      <c r="D905">
        <f>MAX(C905:C$7096)</f>
        <v>15.99</v>
      </c>
      <c r="E905" s="219">
        <f t="shared" si="28"/>
        <v>-4.6278924327704828E-2</v>
      </c>
      <c r="H905" s="241">
        <v>10.54</v>
      </c>
      <c r="I905">
        <f>MAX(H905:H$7096)</f>
        <v>16.82</v>
      </c>
      <c r="J905" s="219">
        <f t="shared" si="29"/>
        <v>-0.37336504161712253</v>
      </c>
    </row>
    <row r="906" spans="2:10">
      <c r="B906" s="217">
        <v>44554</v>
      </c>
      <c r="C906" s="218">
        <v>15.24</v>
      </c>
      <c r="D906">
        <f>MAX(C906:C$7096)</f>
        <v>15.99</v>
      </c>
      <c r="E906" s="219">
        <f t="shared" si="28"/>
        <v>-4.6904315196998121E-2</v>
      </c>
      <c r="H906" s="241">
        <v>10.54</v>
      </c>
      <c r="I906">
        <f>MAX(H906:H$7096)</f>
        <v>16.82</v>
      </c>
      <c r="J906" s="219">
        <f t="shared" si="29"/>
        <v>-0.37336504161712253</v>
      </c>
    </row>
    <row r="907" spans="2:10">
      <c r="B907" s="217">
        <v>44553</v>
      </c>
      <c r="C907" s="218">
        <v>15.24</v>
      </c>
      <c r="D907">
        <f>MAX(C907:C$7096)</f>
        <v>15.99</v>
      </c>
      <c r="E907" s="219">
        <f t="shared" si="28"/>
        <v>-4.6904315196998121E-2</v>
      </c>
      <c r="H907" s="241">
        <v>10.54</v>
      </c>
      <c r="I907">
        <f>MAX(H907:H$7096)</f>
        <v>16.82</v>
      </c>
      <c r="J907" s="219">
        <f t="shared" si="29"/>
        <v>-0.37336504161712253</v>
      </c>
    </row>
    <row r="908" spans="2:10">
      <c r="B908" s="217">
        <v>44552</v>
      </c>
      <c r="C908" s="218">
        <v>15.24</v>
      </c>
      <c r="D908">
        <f>MAX(C908:C$7096)</f>
        <v>15.99</v>
      </c>
      <c r="E908" s="219">
        <f t="shared" si="28"/>
        <v>-4.6904315196998121E-2</v>
      </c>
      <c r="H908" s="241">
        <v>10.54</v>
      </c>
      <c r="I908">
        <f>MAX(H908:H$7096)</f>
        <v>16.82</v>
      </c>
      <c r="J908" s="219">
        <f t="shared" si="29"/>
        <v>-0.37336504161712253</v>
      </c>
    </row>
    <row r="909" spans="2:10">
      <c r="B909" s="217">
        <v>44551</v>
      </c>
      <c r="C909" s="218">
        <v>15.24</v>
      </c>
      <c r="D909">
        <f>MAX(C909:C$7096)</f>
        <v>15.99</v>
      </c>
      <c r="E909" s="219">
        <f t="shared" si="28"/>
        <v>-4.6904315196998121E-2</v>
      </c>
      <c r="H909" s="241">
        <v>10.54</v>
      </c>
      <c r="I909">
        <f>MAX(H909:H$7096)</f>
        <v>16.82</v>
      </c>
      <c r="J909" s="219">
        <f t="shared" si="29"/>
        <v>-0.37336504161712253</v>
      </c>
    </row>
    <row r="910" spans="2:10">
      <c r="B910" s="217">
        <v>44550</v>
      </c>
      <c r="C910" s="218">
        <v>15.23</v>
      </c>
      <c r="D910">
        <f>MAX(C910:C$7096)</f>
        <v>15.99</v>
      </c>
      <c r="E910" s="219">
        <f t="shared" si="28"/>
        <v>-4.7529706066291415E-2</v>
      </c>
      <c r="H910" s="241">
        <v>10.54</v>
      </c>
      <c r="I910">
        <f>MAX(H910:H$7096)</f>
        <v>16.82</v>
      </c>
      <c r="J910" s="219">
        <f t="shared" si="29"/>
        <v>-0.37336504161712253</v>
      </c>
    </row>
    <row r="911" spans="2:10">
      <c r="B911" s="217">
        <v>44547</v>
      </c>
      <c r="C911" s="218">
        <v>15.22</v>
      </c>
      <c r="D911">
        <f>MAX(C911:C$7096)</f>
        <v>15.99</v>
      </c>
      <c r="E911" s="219">
        <f t="shared" si="28"/>
        <v>-4.8155096935584715E-2</v>
      </c>
      <c r="H911" s="241">
        <v>10.54</v>
      </c>
      <c r="I911">
        <f>MAX(H911:H$7096)</f>
        <v>16.82</v>
      </c>
      <c r="J911" s="219">
        <f t="shared" si="29"/>
        <v>-0.37336504161712253</v>
      </c>
    </row>
    <row r="912" spans="2:10">
      <c r="B912" s="217">
        <v>44546</v>
      </c>
      <c r="C912" s="218">
        <v>15.22</v>
      </c>
      <c r="D912">
        <f>MAX(C912:C$7096)</f>
        <v>15.99</v>
      </c>
      <c r="E912" s="219">
        <f t="shared" si="28"/>
        <v>-4.8155096935584715E-2</v>
      </c>
      <c r="H912" s="241">
        <v>10.54</v>
      </c>
      <c r="I912">
        <f>MAX(H912:H$7096)</f>
        <v>16.82</v>
      </c>
      <c r="J912" s="219">
        <f t="shared" si="29"/>
        <v>-0.37336504161712253</v>
      </c>
    </row>
    <row r="913" spans="2:10">
      <c r="B913" s="217">
        <v>44545</v>
      </c>
      <c r="C913" s="218">
        <v>15.22</v>
      </c>
      <c r="D913">
        <f>MAX(C913:C$7096)</f>
        <v>15.99</v>
      </c>
      <c r="E913" s="219">
        <f t="shared" si="28"/>
        <v>-4.8155096935584715E-2</v>
      </c>
      <c r="H913" s="241">
        <v>10.54</v>
      </c>
      <c r="I913">
        <f>MAX(H913:H$7096)</f>
        <v>16.82</v>
      </c>
      <c r="J913" s="219">
        <f t="shared" si="29"/>
        <v>-0.37336504161712253</v>
      </c>
    </row>
    <row r="914" spans="2:10">
      <c r="B914" s="217">
        <v>44544</v>
      </c>
      <c r="C914" s="218">
        <v>15.21</v>
      </c>
      <c r="D914">
        <f>MAX(C914:C$7096)</f>
        <v>15.99</v>
      </c>
      <c r="E914" s="219">
        <f t="shared" si="28"/>
        <v>-4.8780487804878009E-2</v>
      </c>
      <c r="H914" s="241">
        <v>10.54</v>
      </c>
      <c r="I914">
        <f>MAX(H914:H$7096)</f>
        <v>16.82</v>
      </c>
      <c r="J914" s="219">
        <f t="shared" si="29"/>
        <v>-0.37336504161712253</v>
      </c>
    </row>
    <row r="915" spans="2:10">
      <c r="B915" s="217">
        <v>44543</v>
      </c>
      <c r="C915" s="218">
        <v>15.22</v>
      </c>
      <c r="D915">
        <f>MAX(C915:C$7096)</f>
        <v>15.99</v>
      </c>
      <c r="E915" s="219">
        <f t="shared" si="28"/>
        <v>-4.8155096935584715E-2</v>
      </c>
      <c r="H915" s="241">
        <v>10.54</v>
      </c>
      <c r="I915">
        <f>MAX(H915:H$7096)</f>
        <v>16.82</v>
      </c>
      <c r="J915" s="219">
        <f t="shared" si="29"/>
        <v>-0.37336504161712253</v>
      </c>
    </row>
    <row r="916" spans="2:10">
      <c r="B916" s="217">
        <v>44540</v>
      </c>
      <c r="C916" s="218">
        <v>15.21</v>
      </c>
      <c r="D916">
        <f>MAX(C916:C$7096)</f>
        <v>15.99</v>
      </c>
      <c r="E916" s="219">
        <f t="shared" si="28"/>
        <v>-4.8780487804878009E-2</v>
      </c>
      <c r="H916" s="241">
        <v>10.54</v>
      </c>
      <c r="I916">
        <f>MAX(H916:H$7096)</f>
        <v>16.82</v>
      </c>
      <c r="J916" s="219">
        <f t="shared" si="29"/>
        <v>-0.37336504161712253</v>
      </c>
    </row>
    <row r="917" spans="2:10">
      <c r="B917" s="217">
        <v>44539</v>
      </c>
      <c r="C917" s="218">
        <v>15.21</v>
      </c>
      <c r="D917">
        <f>MAX(C917:C$7096)</f>
        <v>15.99</v>
      </c>
      <c r="E917" s="219">
        <f t="shared" si="28"/>
        <v>-4.8780487804878009E-2</v>
      </c>
      <c r="H917" s="241">
        <v>10.54</v>
      </c>
      <c r="I917">
        <f>MAX(H917:H$7096)</f>
        <v>16.82</v>
      </c>
      <c r="J917" s="219">
        <f t="shared" si="29"/>
        <v>-0.37336504161712253</v>
      </c>
    </row>
    <row r="918" spans="2:10">
      <c r="B918" s="217">
        <v>44538</v>
      </c>
      <c r="C918" s="218">
        <v>15.21</v>
      </c>
      <c r="D918">
        <f>MAX(C918:C$7096)</f>
        <v>15.99</v>
      </c>
      <c r="E918" s="219">
        <f t="shared" si="28"/>
        <v>-4.8780487804878009E-2</v>
      </c>
      <c r="H918" s="241">
        <v>10.54</v>
      </c>
      <c r="I918">
        <f>MAX(H918:H$7096)</f>
        <v>16.82</v>
      </c>
      <c r="J918" s="219">
        <f t="shared" si="29"/>
        <v>-0.37336504161712253</v>
      </c>
    </row>
    <row r="919" spans="2:10">
      <c r="B919" s="217">
        <v>44537</v>
      </c>
      <c r="C919" s="218">
        <v>15.2</v>
      </c>
      <c r="D919">
        <f>MAX(C919:C$7096)</f>
        <v>15.99</v>
      </c>
      <c r="E919" s="219">
        <f t="shared" si="28"/>
        <v>-4.9405878674171413E-2</v>
      </c>
      <c r="H919" s="241">
        <v>10.54</v>
      </c>
      <c r="I919">
        <f>MAX(H919:H$7096)</f>
        <v>16.82</v>
      </c>
      <c r="J919" s="219">
        <f t="shared" si="29"/>
        <v>-0.37336504161712253</v>
      </c>
    </row>
    <row r="920" spans="2:10">
      <c r="B920" s="217">
        <v>44536</v>
      </c>
      <c r="C920" s="218">
        <v>15.2</v>
      </c>
      <c r="D920">
        <f>MAX(C920:C$7096)</f>
        <v>15.99</v>
      </c>
      <c r="E920" s="219">
        <f t="shared" si="28"/>
        <v>-4.9405878674171413E-2</v>
      </c>
      <c r="H920" s="241">
        <v>10.54</v>
      </c>
      <c r="I920">
        <f>MAX(H920:H$7096)</f>
        <v>16.82</v>
      </c>
      <c r="J920" s="219">
        <f t="shared" si="29"/>
        <v>-0.37336504161712253</v>
      </c>
    </row>
    <row r="921" spans="2:10">
      <c r="B921" s="217">
        <v>44533</v>
      </c>
      <c r="C921" s="218">
        <v>15.19</v>
      </c>
      <c r="D921">
        <f>MAX(C921:C$7096)</f>
        <v>15.99</v>
      </c>
      <c r="E921" s="219">
        <f t="shared" si="28"/>
        <v>-5.0031269543464707E-2</v>
      </c>
      <c r="H921" s="241">
        <v>10.54</v>
      </c>
      <c r="I921">
        <f>MAX(H921:H$7096)</f>
        <v>16.82</v>
      </c>
      <c r="J921" s="219">
        <f t="shared" si="29"/>
        <v>-0.37336504161712253</v>
      </c>
    </row>
    <row r="922" spans="2:10">
      <c r="B922" s="217">
        <v>44532</v>
      </c>
      <c r="C922" s="218">
        <v>15.19</v>
      </c>
      <c r="D922">
        <f>MAX(C922:C$7096)</f>
        <v>15.99</v>
      </c>
      <c r="E922" s="219">
        <f t="shared" si="28"/>
        <v>-5.0031269543464707E-2</v>
      </c>
      <c r="H922" s="241">
        <v>10.54</v>
      </c>
      <c r="I922">
        <f>MAX(H922:H$7096)</f>
        <v>16.82</v>
      </c>
      <c r="J922" s="219">
        <f t="shared" si="29"/>
        <v>-0.37336504161712253</v>
      </c>
    </row>
    <row r="923" spans="2:10">
      <c r="B923" s="217">
        <v>44531</v>
      </c>
      <c r="C923" s="218">
        <v>15.18</v>
      </c>
      <c r="D923">
        <f>MAX(C923:C$7096)</f>
        <v>15.99</v>
      </c>
      <c r="E923" s="219">
        <f t="shared" si="28"/>
        <v>-5.0656660412758008E-2</v>
      </c>
      <c r="H923" s="241">
        <v>10.54</v>
      </c>
      <c r="I923">
        <f>MAX(H923:H$7096)</f>
        <v>16.82</v>
      </c>
      <c r="J923" s="219">
        <f t="shared" si="29"/>
        <v>-0.37336504161712253</v>
      </c>
    </row>
    <row r="924" spans="2:10">
      <c r="B924" s="217">
        <v>44530</v>
      </c>
      <c r="C924" s="218">
        <v>15.18</v>
      </c>
      <c r="D924">
        <f>MAX(C924:C$7096)</f>
        <v>15.99</v>
      </c>
      <c r="E924" s="219">
        <f t="shared" si="28"/>
        <v>-5.0656660412758008E-2</v>
      </c>
      <c r="H924" s="241">
        <v>10.039999999999999</v>
      </c>
      <c r="I924">
        <f>MAX(H924:H$7096)</f>
        <v>16.82</v>
      </c>
      <c r="J924" s="219">
        <f t="shared" si="29"/>
        <v>-0.40309155766944121</v>
      </c>
    </row>
    <row r="925" spans="2:10">
      <c r="B925" s="217">
        <v>44529</v>
      </c>
      <c r="C925" s="218">
        <v>15.18</v>
      </c>
      <c r="D925">
        <f>MAX(C925:C$7096)</f>
        <v>15.99</v>
      </c>
      <c r="E925" s="219">
        <f t="shared" si="28"/>
        <v>-5.0656660412758008E-2</v>
      </c>
      <c r="H925" s="241">
        <v>10.039999999999999</v>
      </c>
      <c r="I925">
        <f>MAX(H925:H$7096)</f>
        <v>16.82</v>
      </c>
      <c r="J925" s="219">
        <f t="shared" si="29"/>
        <v>-0.40309155766944121</v>
      </c>
    </row>
    <row r="926" spans="2:10">
      <c r="B926" s="217">
        <v>44526</v>
      </c>
      <c r="C926" s="218">
        <v>15.24</v>
      </c>
      <c r="D926">
        <f>MAX(C926:C$7096)</f>
        <v>15.99</v>
      </c>
      <c r="E926" s="219">
        <f t="shared" si="28"/>
        <v>-4.6904315196998121E-2</v>
      </c>
      <c r="H926" s="241">
        <v>10.039999999999999</v>
      </c>
      <c r="I926">
        <f>MAX(H926:H$7096)</f>
        <v>16.82</v>
      </c>
      <c r="J926" s="219">
        <f t="shared" si="29"/>
        <v>-0.40309155766944121</v>
      </c>
    </row>
    <row r="927" spans="2:10">
      <c r="B927" s="217">
        <v>44525</v>
      </c>
      <c r="C927" s="218">
        <v>15.24</v>
      </c>
      <c r="D927">
        <f>MAX(C927:C$7096)</f>
        <v>15.99</v>
      </c>
      <c r="E927" s="219">
        <f t="shared" si="28"/>
        <v>-4.6904315196998121E-2</v>
      </c>
      <c r="H927" s="241">
        <v>10.039999999999999</v>
      </c>
      <c r="I927">
        <f>MAX(H927:H$7096)</f>
        <v>16.82</v>
      </c>
      <c r="J927" s="219">
        <f t="shared" si="29"/>
        <v>-0.40309155766944121</v>
      </c>
    </row>
    <row r="928" spans="2:10">
      <c r="B928" s="217">
        <v>44524</v>
      </c>
      <c r="C928" s="218">
        <v>15.24</v>
      </c>
      <c r="D928">
        <f>MAX(C928:C$7096)</f>
        <v>15.99</v>
      </c>
      <c r="E928" s="219">
        <f t="shared" si="28"/>
        <v>-4.6904315196998121E-2</v>
      </c>
      <c r="H928" s="241">
        <v>10.039999999999999</v>
      </c>
      <c r="I928">
        <f>MAX(H928:H$7096)</f>
        <v>16.82</v>
      </c>
      <c r="J928" s="219">
        <f t="shared" si="29"/>
        <v>-0.40309155766944121</v>
      </c>
    </row>
    <row r="929" spans="2:10">
      <c r="B929" s="217">
        <v>44523</v>
      </c>
      <c r="C929" s="218">
        <v>15.24</v>
      </c>
      <c r="D929">
        <f>MAX(C929:C$7096)</f>
        <v>15.99</v>
      </c>
      <c r="E929" s="219">
        <f t="shared" si="28"/>
        <v>-4.6904315196998121E-2</v>
      </c>
      <c r="H929" s="241">
        <v>10.039999999999999</v>
      </c>
      <c r="I929">
        <f>MAX(H929:H$7096)</f>
        <v>16.82</v>
      </c>
      <c r="J929" s="219">
        <f t="shared" si="29"/>
        <v>-0.40309155766944121</v>
      </c>
    </row>
    <row r="930" spans="2:10">
      <c r="B930" s="217">
        <v>44522</v>
      </c>
      <c r="C930" s="218">
        <v>15.23</v>
      </c>
      <c r="D930">
        <f>MAX(C930:C$7096)</f>
        <v>15.99</v>
      </c>
      <c r="E930" s="219">
        <f t="shared" si="28"/>
        <v>-4.7529706066291415E-2</v>
      </c>
      <c r="H930" s="241">
        <v>10.039999999999999</v>
      </c>
      <c r="I930">
        <f>MAX(H930:H$7096)</f>
        <v>16.82</v>
      </c>
      <c r="J930" s="219">
        <f t="shared" si="29"/>
        <v>-0.40309155766944121</v>
      </c>
    </row>
    <row r="931" spans="2:10">
      <c r="B931" s="217">
        <v>44519</v>
      </c>
      <c r="C931" s="218">
        <v>15.22</v>
      </c>
      <c r="D931">
        <f>MAX(C931:C$7096)</f>
        <v>15.99</v>
      </c>
      <c r="E931" s="219">
        <f t="shared" si="28"/>
        <v>-4.8155096935584715E-2</v>
      </c>
      <c r="H931" s="241">
        <v>10.039999999999999</v>
      </c>
      <c r="I931">
        <f>MAX(H931:H$7096)</f>
        <v>16.82</v>
      </c>
      <c r="J931" s="219">
        <f t="shared" si="29"/>
        <v>-0.40309155766944121</v>
      </c>
    </row>
    <row r="932" spans="2:10">
      <c r="B932" s="217">
        <v>44518</v>
      </c>
      <c r="C932" s="218">
        <v>15.22</v>
      </c>
      <c r="D932">
        <f>MAX(C932:C$7096)</f>
        <v>15.99</v>
      </c>
      <c r="E932" s="219">
        <f t="shared" si="28"/>
        <v>-4.8155096935584715E-2</v>
      </c>
      <c r="H932" s="241">
        <v>10.039999999999999</v>
      </c>
      <c r="I932">
        <f>MAX(H932:H$7096)</f>
        <v>16.82</v>
      </c>
      <c r="J932" s="219">
        <f t="shared" si="29"/>
        <v>-0.40309155766944121</v>
      </c>
    </row>
    <row r="933" spans="2:10">
      <c r="B933" s="217">
        <v>44517</v>
      </c>
      <c r="C933" s="218">
        <v>15.22</v>
      </c>
      <c r="D933">
        <f>MAX(C933:C$7096)</f>
        <v>15.99</v>
      </c>
      <c r="E933" s="219">
        <f t="shared" si="28"/>
        <v>-4.8155096935584715E-2</v>
      </c>
      <c r="H933" s="241">
        <v>10.039999999999999</v>
      </c>
      <c r="I933">
        <f>MAX(H933:H$7096)</f>
        <v>16.82</v>
      </c>
      <c r="J933" s="219">
        <f t="shared" si="29"/>
        <v>-0.40309155766944121</v>
      </c>
    </row>
    <row r="934" spans="2:10">
      <c r="B934" s="217">
        <v>44516</v>
      </c>
      <c r="C934" s="218">
        <v>15.21</v>
      </c>
      <c r="D934">
        <f>MAX(C934:C$7096)</f>
        <v>15.99</v>
      </c>
      <c r="E934" s="219">
        <f t="shared" si="28"/>
        <v>-4.8780487804878009E-2</v>
      </c>
      <c r="H934" s="241">
        <v>10.039999999999999</v>
      </c>
      <c r="I934">
        <f>MAX(H934:H$7096)</f>
        <v>16.82</v>
      </c>
      <c r="J934" s="219">
        <f t="shared" si="29"/>
        <v>-0.40309155766944121</v>
      </c>
    </row>
    <row r="935" spans="2:10">
      <c r="B935" s="217">
        <v>44515</v>
      </c>
      <c r="C935" s="218">
        <v>15.26</v>
      </c>
      <c r="D935">
        <f>MAX(C935:C$7096)</f>
        <v>15.99</v>
      </c>
      <c r="E935" s="219">
        <f t="shared" si="28"/>
        <v>-4.5653533458411534E-2</v>
      </c>
      <c r="H935" s="241">
        <v>10.039999999999999</v>
      </c>
      <c r="I935">
        <f>MAX(H935:H$7096)</f>
        <v>16.82</v>
      </c>
      <c r="J935" s="219">
        <f t="shared" si="29"/>
        <v>-0.40309155766944121</v>
      </c>
    </row>
    <row r="936" spans="2:10">
      <c r="B936" s="217">
        <v>44512</v>
      </c>
      <c r="C936" s="218">
        <v>15.26</v>
      </c>
      <c r="D936">
        <f>MAX(C936:C$7096)</f>
        <v>15.99</v>
      </c>
      <c r="E936" s="219">
        <f t="shared" si="28"/>
        <v>-4.5653533458411534E-2</v>
      </c>
      <c r="H936" s="241">
        <v>10.039999999999999</v>
      </c>
      <c r="I936">
        <f>MAX(H936:H$7096)</f>
        <v>16.82</v>
      </c>
      <c r="J936" s="219">
        <f t="shared" si="29"/>
        <v>-0.40309155766944121</v>
      </c>
    </row>
    <row r="937" spans="2:10">
      <c r="B937" s="217">
        <v>44511</v>
      </c>
      <c r="C937" s="218">
        <v>15.25</v>
      </c>
      <c r="D937">
        <f>MAX(C937:C$7096)</f>
        <v>15.99</v>
      </c>
      <c r="E937" s="219">
        <f t="shared" si="28"/>
        <v>-4.6278924327704828E-2</v>
      </c>
      <c r="H937" s="241">
        <v>10.039999999999999</v>
      </c>
      <c r="I937">
        <f>MAX(H937:H$7096)</f>
        <v>16.82</v>
      </c>
      <c r="J937" s="219">
        <f t="shared" si="29"/>
        <v>-0.40309155766944121</v>
      </c>
    </row>
    <row r="938" spans="2:10">
      <c r="B938" s="217">
        <v>44510</v>
      </c>
      <c r="C938" s="218">
        <v>15.25</v>
      </c>
      <c r="D938">
        <f>MAX(C938:C$7096)</f>
        <v>15.99</v>
      </c>
      <c r="E938" s="219">
        <f t="shared" si="28"/>
        <v>-4.6278924327704828E-2</v>
      </c>
      <c r="H938" s="241">
        <v>10.039999999999999</v>
      </c>
      <c r="I938">
        <f>MAX(H938:H$7096)</f>
        <v>16.82</v>
      </c>
      <c r="J938" s="219">
        <f t="shared" si="29"/>
        <v>-0.40309155766944121</v>
      </c>
    </row>
    <row r="939" spans="2:10">
      <c r="B939" s="217">
        <v>44509</v>
      </c>
      <c r="C939" s="218">
        <v>15.25</v>
      </c>
      <c r="D939">
        <f>MAX(C939:C$7096)</f>
        <v>15.99</v>
      </c>
      <c r="E939" s="219">
        <f t="shared" si="28"/>
        <v>-4.6278924327704828E-2</v>
      </c>
      <c r="H939" s="241">
        <v>10.039999999999999</v>
      </c>
      <c r="I939">
        <f>MAX(H939:H$7096)</f>
        <v>16.82</v>
      </c>
      <c r="J939" s="219">
        <f t="shared" si="29"/>
        <v>-0.40309155766944121</v>
      </c>
    </row>
    <row r="940" spans="2:10">
      <c r="B940" s="217">
        <v>44508</v>
      </c>
      <c r="C940" s="218">
        <v>15.24</v>
      </c>
      <c r="D940">
        <f>MAX(C940:C$7096)</f>
        <v>15.99</v>
      </c>
      <c r="E940" s="219">
        <f t="shared" si="28"/>
        <v>-4.6904315196998121E-2</v>
      </c>
      <c r="H940" s="241">
        <v>10.039999999999999</v>
      </c>
      <c r="I940">
        <f>MAX(H940:H$7096)</f>
        <v>16.82</v>
      </c>
      <c r="J940" s="219">
        <f t="shared" si="29"/>
        <v>-0.40309155766944121</v>
      </c>
    </row>
    <row r="941" spans="2:10">
      <c r="B941" s="217">
        <v>44505</v>
      </c>
      <c r="C941" s="218">
        <v>15.23</v>
      </c>
      <c r="D941">
        <f>MAX(C941:C$7096)</f>
        <v>15.99</v>
      </c>
      <c r="E941" s="219">
        <f t="shared" si="28"/>
        <v>-4.7529706066291415E-2</v>
      </c>
      <c r="H941" s="241">
        <v>10.039999999999999</v>
      </c>
      <c r="I941">
        <f>MAX(H941:H$7096)</f>
        <v>16.82</v>
      </c>
      <c r="J941" s="219">
        <f t="shared" si="29"/>
        <v>-0.40309155766944121</v>
      </c>
    </row>
    <row r="942" spans="2:10">
      <c r="B942" s="217">
        <v>44504</v>
      </c>
      <c r="C942" s="218">
        <v>15.23</v>
      </c>
      <c r="D942">
        <f>MAX(C942:C$7096)</f>
        <v>15.99</v>
      </c>
      <c r="E942" s="219">
        <f t="shared" si="28"/>
        <v>-4.7529706066291415E-2</v>
      </c>
      <c r="H942" s="241">
        <v>10.039999999999999</v>
      </c>
      <c r="I942">
        <f>MAX(H942:H$7096)</f>
        <v>16.82</v>
      </c>
      <c r="J942" s="219">
        <f t="shared" si="29"/>
        <v>-0.40309155766944121</v>
      </c>
    </row>
    <row r="943" spans="2:10">
      <c r="B943" s="217">
        <v>44503</v>
      </c>
      <c r="C943" s="218">
        <v>15.23</v>
      </c>
      <c r="D943">
        <f>MAX(C943:C$7096)</f>
        <v>15.99</v>
      </c>
      <c r="E943" s="219">
        <f t="shared" si="28"/>
        <v>-4.7529706066291415E-2</v>
      </c>
      <c r="H943" s="241">
        <v>10.039999999999999</v>
      </c>
      <c r="I943">
        <f>MAX(H943:H$7096)</f>
        <v>16.82</v>
      </c>
      <c r="J943" s="219">
        <f t="shared" si="29"/>
        <v>-0.40309155766944121</v>
      </c>
    </row>
    <row r="944" spans="2:10">
      <c r="B944" s="217">
        <v>44502</v>
      </c>
      <c r="C944" s="218">
        <v>15.23</v>
      </c>
      <c r="D944">
        <f>MAX(C944:C$7096)</f>
        <v>15.99</v>
      </c>
      <c r="E944" s="219">
        <f t="shared" si="28"/>
        <v>-4.7529706066291415E-2</v>
      </c>
      <c r="H944" s="241">
        <v>10.039999999999999</v>
      </c>
      <c r="I944">
        <f>MAX(H944:H$7096)</f>
        <v>16.82</v>
      </c>
      <c r="J944" s="219">
        <f t="shared" si="29"/>
        <v>-0.40309155766944121</v>
      </c>
    </row>
    <row r="945" spans="2:10">
      <c r="B945" s="217">
        <v>44501</v>
      </c>
      <c r="C945" s="218">
        <v>15.22</v>
      </c>
      <c r="D945">
        <f>MAX(C945:C$7096)</f>
        <v>15.99</v>
      </c>
      <c r="E945" s="219">
        <f t="shared" si="28"/>
        <v>-4.8155096935584715E-2</v>
      </c>
      <c r="H945" s="241">
        <v>10.039999999999999</v>
      </c>
      <c r="I945">
        <f>MAX(H945:H$7096)</f>
        <v>16.82</v>
      </c>
      <c r="J945" s="219">
        <f t="shared" si="29"/>
        <v>-0.40309155766944121</v>
      </c>
    </row>
    <row r="946" spans="2:10">
      <c r="B946" s="217">
        <v>44498</v>
      </c>
      <c r="C946" s="218">
        <v>15.21</v>
      </c>
      <c r="D946">
        <f>MAX(C946:C$7096)</f>
        <v>15.99</v>
      </c>
      <c r="E946" s="219">
        <f t="shared" si="28"/>
        <v>-4.8780487804878009E-2</v>
      </c>
      <c r="H946" s="241">
        <v>10.039999999999999</v>
      </c>
      <c r="I946">
        <f>MAX(H946:H$7096)</f>
        <v>16.82</v>
      </c>
      <c r="J946" s="219">
        <f t="shared" si="29"/>
        <v>-0.40309155766944121</v>
      </c>
    </row>
    <row r="947" spans="2:10">
      <c r="B947" s="217">
        <v>44497</v>
      </c>
      <c r="C947" s="218">
        <v>15.21</v>
      </c>
      <c r="D947">
        <f>MAX(C947:C$7096)</f>
        <v>15.99</v>
      </c>
      <c r="E947" s="219">
        <f t="shared" si="28"/>
        <v>-4.8780487804878009E-2</v>
      </c>
      <c r="H947" s="241">
        <v>10.039999999999999</v>
      </c>
      <c r="I947">
        <f>MAX(H947:H$7096)</f>
        <v>16.82</v>
      </c>
      <c r="J947" s="219">
        <f t="shared" si="29"/>
        <v>-0.40309155766944121</v>
      </c>
    </row>
    <row r="948" spans="2:10">
      <c r="B948" s="217">
        <v>44496</v>
      </c>
      <c r="C948" s="218">
        <v>15.21</v>
      </c>
      <c r="D948">
        <f>MAX(C948:C$7096)</f>
        <v>15.99</v>
      </c>
      <c r="E948" s="219">
        <f t="shared" si="28"/>
        <v>-4.8780487804878009E-2</v>
      </c>
      <c r="H948" s="241">
        <v>10.039999999999999</v>
      </c>
      <c r="I948">
        <f>MAX(H948:H$7096)</f>
        <v>16.82</v>
      </c>
      <c r="J948" s="219">
        <f t="shared" si="29"/>
        <v>-0.40309155766944121</v>
      </c>
    </row>
    <row r="949" spans="2:10">
      <c r="B949" s="217">
        <v>44495</v>
      </c>
      <c r="C949" s="218">
        <v>15.2</v>
      </c>
      <c r="D949">
        <f>MAX(C949:C$7096)</f>
        <v>15.99</v>
      </c>
      <c r="E949" s="219">
        <f t="shared" si="28"/>
        <v>-4.9405878674171413E-2</v>
      </c>
      <c r="H949" s="241">
        <v>10.039999999999999</v>
      </c>
      <c r="I949">
        <f>MAX(H949:H$7096)</f>
        <v>16.82</v>
      </c>
      <c r="J949" s="219">
        <f t="shared" si="29"/>
        <v>-0.40309155766944121</v>
      </c>
    </row>
    <row r="950" spans="2:10">
      <c r="B950" s="217">
        <v>44494</v>
      </c>
      <c r="C950" s="218">
        <v>15.3</v>
      </c>
      <c r="D950">
        <f>MAX(C950:C$7096)</f>
        <v>15.99</v>
      </c>
      <c r="E950" s="219">
        <f t="shared" si="28"/>
        <v>-4.3151969981238242E-2</v>
      </c>
      <c r="H950" s="241">
        <v>10.039999999999999</v>
      </c>
      <c r="I950">
        <f>MAX(H950:H$7096)</f>
        <v>16.82</v>
      </c>
      <c r="J950" s="219">
        <f t="shared" si="29"/>
        <v>-0.40309155766944121</v>
      </c>
    </row>
    <row r="951" spans="2:10">
      <c r="B951" s="217">
        <v>44491</v>
      </c>
      <c r="C951" s="218">
        <v>15.33</v>
      </c>
      <c r="D951">
        <f>MAX(C951:C$7096)</f>
        <v>15.99</v>
      </c>
      <c r="E951" s="219">
        <f t="shared" si="28"/>
        <v>-4.1275797373358354E-2</v>
      </c>
      <c r="H951" s="241">
        <v>10.039999999999999</v>
      </c>
      <c r="I951">
        <f>MAX(H951:H$7096)</f>
        <v>16.82</v>
      </c>
      <c r="J951" s="219">
        <f t="shared" si="29"/>
        <v>-0.40309155766944121</v>
      </c>
    </row>
    <row r="952" spans="2:10">
      <c r="B952" s="217">
        <v>44490</v>
      </c>
      <c r="C952" s="218">
        <v>15.89</v>
      </c>
      <c r="D952">
        <f>MAX(C952:C$7096)</f>
        <v>15.99</v>
      </c>
      <c r="E952" s="219">
        <f t="shared" si="28"/>
        <v>-6.2539086929330606E-3</v>
      </c>
      <c r="H952" s="241">
        <v>10.039999999999999</v>
      </c>
      <c r="I952">
        <f>MAX(H952:H$7096)</f>
        <v>16.82</v>
      </c>
      <c r="J952" s="219">
        <f t="shared" si="29"/>
        <v>-0.40309155766944121</v>
      </c>
    </row>
    <row r="953" spans="2:10">
      <c r="B953" s="217">
        <v>44489</v>
      </c>
      <c r="C953" s="218">
        <v>15.89</v>
      </c>
      <c r="D953">
        <f>MAX(C953:C$7096)</f>
        <v>15.99</v>
      </c>
      <c r="E953" s="219">
        <f t="shared" si="28"/>
        <v>-6.2539086929330606E-3</v>
      </c>
      <c r="H953" s="241">
        <v>10.039999999999999</v>
      </c>
      <c r="I953">
        <f>MAX(H953:H$7096)</f>
        <v>16.82</v>
      </c>
      <c r="J953" s="219">
        <f t="shared" si="29"/>
        <v>-0.40309155766944121</v>
      </c>
    </row>
    <row r="954" spans="2:10">
      <c r="B954" s="217">
        <v>44488</v>
      </c>
      <c r="C954" s="218">
        <v>15.88</v>
      </c>
      <c r="D954">
        <f>MAX(C954:C$7096)</f>
        <v>15.99</v>
      </c>
      <c r="E954" s="219">
        <f t="shared" si="28"/>
        <v>-6.8792995622263559E-3</v>
      </c>
      <c r="H954" s="241">
        <v>10.039999999999999</v>
      </c>
      <c r="I954">
        <f>MAX(H954:H$7096)</f>
        <v>16.82</v>
      </c>
      <c r="J954" s="219">
        <f t="shared" si="29"/>
        <v>-0.40309155766944121</v>
      </c>
    </row>
    <row r="955" spans="2:10">
      <c r="B955" s="217">
        <v>44487</v>
      </c>
      <c r="C955" s="218">
        <v>15.88</v>
      </c>
      <c r="D955">
        <f>MAX(C955:C$7096)</f>
        <v>15.99</v>
      </c>
      <c r="E955" s="219">
        <f t="shared" si="28"/>
        <v>-6.8792995622263559E-3</v>
      </c>
      <c r="H955" s="241">
        <v>10.039999999999999</v>
      </c>
      <c r="I955">
        <f>MAX(H955:H$7096)</f>
        <v>16.82</v>
      </c>
      <c r="J955" s="219">
        <f t="shared" si="29"/>
        <v>-0.40309155766944121</v>
      </c>
    </row>
    <row r="956" spans="2:10">
      <c r="B956" s="217">
        <v>44484</v>
      </c>
      <c r="C956" s="218">
        <v>15.87</v>
      </c>
      <c r="D956">
        <f>MAX(C956:C$7096)</f>
        <v>15.99</v>
      </c>
      <c r="E956" s="219">
        <f t="shared" si="28"/>
        <v>-7.5046904315197623E-3</v>
      </c>
      <c r="H956" s="241">
        <v>10.039999999999999</v>
      </c>
      <c r="I956">
        <f>MAX(H956:H$7096)</f>
        <v>16.82</v>
      </c>
      <c r="J956" s="219">
        <f t="shared" si="29"/>
        <v>-0.40309155766944121</v>
      </c>
    </row>
    <row r="957" spans="2:10">
      <c r="B957" s="217">
        <v>44483</v>
      </c>
      <c r="C957" s="218">
        <v>15.87</v>
      </c>
      <c r="D957">
        <f>MAX(C957:C$7096)</f>
        <v>15.99</v>
      </c>
      <c r="E957" s="219">
        <f t="shared" si="28"/>
        <v>-7.5046904315197623E-3</v>
      </c>
      <c r="H957" s="241">
        <v>10.039999999999999</v>
      </c>
      <c r="I957">
        <f>MAX(H957:H$7096)</f>
        <v>16.82</v>
      </c>
      <c r="J957" s="219">
        <f t="shared" si="29"/>
        <v>-0.40309155766944121</v>
      </c>
    </row>
    <row r="958" spans="2:10">
      <c r="B958" s="217">
        <v>44482</v>
      </c>
      <c r="C958" s="218">
        <v>15.87</v>
      </c>
      <c r="D958">
        <f>MAX(C958:C$7096)</f>
        <v>15.99</v>
      </c>
      <c r="E958" s="219">
        <f t="shared" si="28"/>
        <v>-7.5046904315197623E-3</v>
      </c>
      <c r="H958" s="241">
        <v>10.039999999999999</v>
      </c>
      <c r="I958">
        <f>MAX(H958:H$7096)</f>
        <v>16.82</v>
      </c>
      <c r="J958" s="219">
        <f t="shared" si="29"/>
        <v>-0.40309155766944121</v>
      </c>
    </row>
    <row r="959" spans="2:10">
      <c r="B959" s="217">
        <v>44481</v>
      </c>
      <c r="C959" s="218">
        <v>15.87</v>
      </c>
      <c r="D959">
        <f>MAX(C959:C$7096)</f>
        <v>15.99</v>
      </c>
      <c r="E959" s="219">
        <f t="shared" si="28"/>
        <v>-7.5046904315197623E-3</v>
      </c>
      <c r="H959" s="241">
        <v>10.039999999999999</v>
      </c>
      <c r="I959">
        <f>MAX(H959:H$7096)</f>
        <v>16.82</v>
      </c>
      <c r="J959" s="219">
        <f t="shared" si="29"/>
        <v>-0.40309155766944121</v>
      </c>
    </row>
    <row r="960" spans="2:10">
      <c r="B960" s="217">
        <v>44480</v>
      </c>
      <c r="C960" s="218">
        <v>15.86</v>
      </c>
      <c r="D960">
        <f>MAX(C960:C$7096)</f>
        <v>15.99</v>
      </c>
      <c r="E960" s="219">
        <f t="shared" si="28"/>
        <v>-8.1300813008130576E-3</v>
      </c>
      <c r="H960" s="241">
        <v>10.039999999999999</v>
      </c>
      <c r="I960">
        <f>MAX(H960:H$7096)</f>
        <v>16.82</v>
      </c>
      <c r="J960" s="219">
        <f t="shared" si="29"/>
        <v>-0.40309155766944121</v>
      </c>
    </row>
    <row r="961" spans="2:10">
      <c r="B961" s="217">
        <v>44477</v>
      </c>
      <c r="C961" s="218">
        <v>15.86</v>
      </c>
      <c r="D961">
        <f>MAX(C961:C$7096)</f>
        <v>15.99</v>
      </c>
      <c r="E961" s="219">
        <f t="shared" si="28"/>
        <v>-8.1300813008130576E-3</v>
      </c>
      <c r="H961" s="241">
        <v>10.039999999999999</v>
      </c>
      <c r="I961">
        <f>MAX(H961:H$7096)</f>
        <v>16.82</v>
      </c>
      <c r="J961" s="219">
        <f t="shared" si="29"/>
        <v>-0.40309155766944121</v>
      </c>
    </row>
    <row r="962" spans="2:10">
      <c r="B962" s="217">
        <v>44476</v>
      </c>
      <c r="C962" s="218">
        <v>15.85</v>
      </c>
      <c r="D962">
        <f>MAX(C962:C$7096)</f>
        <v>15.99</v>
      </c>
      <c r="E962" s="219">
        <f t="shared" ref="E962:E1025" si="30">(C962-D962)/D962</f>
        <v>-8.7554721701063511E-3</v>
      </c>
      <c r="H962" s="241">
        <v>10.039999999999999</v>
      </c>
      <c r="I962">
        <f>MAX(H962:H$7096)</f>
        <v>16.82</v>
      </c>
      <c r="J962" s="219">
        <f t="shared" ref="J962:J1025" si="31">(H962-I962)/I962</f>
        <v>-0.40309155766944121</v>
      </c>
    </row>
    <row r="963" spans="2:10">
      <c r="B963" s="217">
        <v>44475</v>
      </c>
      <c r="C963" s="218">
        <v>15.85</v>
      </c>
      <c r="D963">
        <f>MAX(C963:C$7096)</f>
        <v>15.99</v>
      </c>
      <c r="E963" s="219">
        <f t="shared" si="30"/>
        <v>-8.7554721701063511E-3</v>
      </c>
      <c r="H963" s="241">
        <v>10.039999999999999</v>
      </c>
      <c r="I963">
        <f>MAX(H963:H$7096)</f>
        <v>16.82</v>
      </c>
      <c r="J963" s="219">
        <f t="shared" si="31"/>
        <v>-0.40309155766944121</v>
      </c>
    </row>
    <row r="964" spans="2:10">
      <c r="B964" s="217">
        <v>44474</v>
      </c>
      <c r="C964" s="218">
        <v>15.85</v>
      </c>
      <c r="D964">
        <f>MAX(C964:C$7096)</f>
        <v>15.99</v>
      </c>
      <c r="E964" s="219">
        <f t="shared" si="30"/>
        <v>-8.7554721701063511E-3</v>
      </c>
      <c r="H964" s="241">
        <v>10.039999999999999</v>
      </c>
      <c r="I964">
        <f>MAX(H964:H$7096)</f>
        <v>16.82</v>
      </c>
      <c r="J964" s="219">
        <f t="shared" si="31"/>
        <v>-0.40309155766944121</v>
      </c>
    </row>
    <row r="965" spans="2:10">
      <c r="B965" s="217">
        <v>44473</v>
      </c>
      <c r="C965" s="218">
        <v>15.9</v>
      </c>
      <c r="D965">
        <f>MAX(C965:C$7096)</f>
        <v>15.99</v>
      </c>
      <c r="E965" s="219">
        <f t="shared" si="30"/>
        <v>-5.6285178236397662E-3</v>
      </c>
      <c r="H965" s="241">
        <v>10.039999999999999</v>
      </c>
      <c r="I965">
        <f>MAX(H965:H$7096)</f>
        <v>16.82</v>
      </c>
      <c r="J965" s="219">
        <f t="shared" si="31"/>
        <v>-0.40309155766944121</v>
      </c>
    </row>
    <row r="966" spans="2:10">
      <c r="B966" s="217">
        <v>44470</v>
      </c>
      <c r="C966" s="218">
        <v>15.9</v>
      </c>
      <c r="D966">
        <f>MAX(C966:C$7096)</f>
        <v>15.99</v>
      </c>
      <c r="E966" s="219">
        <f t="shared" si="30"/>
        <v>-5.6285178236397662E-3</v>
      </c>
      <c r="H966" s="241">
        <v>10.039999999999999</v>
      </c>
      <c r="I966">
        <f>MAX(H966:H$7096)</f>
        <v>16.82</v>
      </c>
      <c r="J966" s="219">
        <f t="shared" si="31"/>
        <v>-0.40309155766944121</v>
      </c>
    </row>
    <row r="967" spans="2:10">
      <c r="B967" s="217">
        <v>44469</v>
      </c>
      <c r="C967" s="218">
        <v>15.98</v>
      </c>
      <c r="D967">
        <f>MAX(C967:C$7096)</f>
        <v>15.99</v>
      </c>
      <c r="E967" s="219">
        <f t="shared" si="30"/>
        <v>-6.2539086929329498E-4</v>
      </c>
      <c r="H967" s="241">
        <v>10.039999999999999</v>
      </c>
      <c r="I967">
        <f>MAX(H967:H$7096)</f>
        <v>16.82</v>
      </c>
      <c r="J967" s="219">
        <f t="shared" si="31"/>
        <v>-0.40309155766944121</v>
      </c>
    </row>
    <row r="968" spans="2:10">
      <c r="B968" s="217">
        <v>44468</v>
      </c>
      <c r="C968" s="218">
        <v>15.99</v>
      </c>
      <c r="D968">
        <f>MAX(C968:C$7096)</f>
        <v>15.99</v>
      </c>
      <c r="E968" s="219">
        <f t="shared" si="30"/>
        <v>0</v>
      </c>
      <c r="H968" s="241">
        <v>10.039999999999999</v>
      </c>
      <c r="I968">
        <f>MAX(H968:H$7096)</f>
        <v>16.82</v>
      </c>
      <c r="J968" s="219">
        <f t="shared" si="31"/>
        <v>-0.40309155766944121</v>
      </c>
    </row>
    <row r="969" spans="2:10">
      <c r="B969" s="217">
        <v>44467</v>
      </c>
      <c r="C969" s="218">
        <v>15.98</v>
      </c>
      <c r="D969">
        <f>MAX(C969:C$7096)</f>
        <v>15.98</v>
      </c>
      <c r="E969" s="219">
        <f t="shared" si="30"/>
        <v>0</v>
      </c>
      <c r="H969" s="241">
        <v>10.039999999999999</v>
      </c>
      <c r="I969">
        <f>MAX(H969:H$7096)</f>
        <v>16.82</v>
      </c>
      <c r="J969" s="219">
        <f t="shared" si="31"/>
        <v>-0.40309155766944121</v>
      </c>
    </row>
    <row r="970" spans="2:10">
      <c r="B970" s="217">
        <v>44466</v>
      </c>
      <c r="C970" s="218">
        <v>15.98</v>
      </c>
      <c r="D970">
        <f>MAX(C970:C$7096)</f>
        <v>15.98</v>
      </c>
      <c r="E970" s="219">
        <f t="shared" si="30"/>
        <v>0</v>
      </c>
      <c r="H970" s="241">
        <v>10.039999999999999</v>
      </c>
      <c r="I970">
        <f>MAX(H970:H$7096)</f>
        <v>16.82</v>
      </c>
      <c r="J970" s="219">
        <f t="shared" si="31"/>
        <v>-0.40309155766944121</v>
      </c>
    </row>
    <row r="971" spans="2:10">
      <c r="B971" s="217">
        <v>44463</v>
      </c>
      <c r="C971" s="218">
        <v>15.97</v>
      </c>
      <c r="D971">
        <f>MAX(C971:C$7096)</f>
        <v>15.97</v>
      </c>
      <c r="E971" s="219">
        <f t="shared" si="30"/>
        <v>0</v>
      </c>
      <c r="H971" s="241">
        <v>10.039999999999999</v>
      </c>
      <c r="I971">
        <f>MAX(H971:H$7096)</f>
        <v>16.82</v>
      </c>
      <c r="J971" s="219">
        <f t="shared" si="31"/>
        <v>-0.40309155766944121</v>
      </c>
    </row>
    <row r="972" spans="2:10">
      <c r="B972" s="217">
        <v>44462</v>
      </c>
      <c r="C972" s="218">
        <v>15.97</v>
      </c>
      <c r="D972">
        <f>MAX(C972:C$7096)</f>
        <v>15.97</v>
      </c>
      <c r="E972" s="219">
        <f t="shared" si="30"/>
        <v>0</v>
      </c>
      <c r="H972" s="241">
        <v>10.039999999999999</v>
      </c>
      <c r="I972">
        <f>MAX(H972:H$7096)</f>
        <v>16.82</v>
      </c>
      <c r="J972" s="219">
        <f t="shared" si="31"/>
        <v>-0.40309155766944121</v>
      </c>
    </row>
    <row r="973" spans="2:10">
      <c r="B973" s="217">
        <v>44461</v>
      </c>
      <c r="C973" s="218">
        <v>15.97</v>
      </c>
      <c r="D973">
        <f>MAX(C973:C$7096)</f>
        <v>15.97</v>
      </c>
      <c r="E973" s="219">
        <f t="shared" si="30"/>
        <v>0</v>
      </c>
      <c r="H973" s="241">
        <v>10.039999999999999</v>
      </c>
      <c r="I973">
        <f>MAX(H973:H$7096)</f>
        <v>16.82</v>
      </c>
      <c r="J973" s="219">
        <f t="shared" si="31"/>
        <v>-0.40309155766944121</v>
      </c>
    </row>
    <row r="974" spans="2:10">
      <c r="B974" s="217">
        <v>44460</v>
      </c>
      <c r="C974" s="218">
        <v>15.96</v>
      </c>
      <c r="D974">
        <f>MAX(C974:C$7096)</f>
        <v>15.96</v>
      </c>
      <c r="E974" s="219">
        <f t="shared" si="30"/>
        <v>0</v>
      </c>
      <c r="H974" s="241">
        <v>10.039999999999999</v>
      </c>
      <c r="I974">
        <f>MAX(H974:H$7096)</f>
        <v>16.82</v>
      </c>
      <c r="J974" s="219">
        <f t="shared" si="31"/>
        <v>-0.40309155766944121</v>
      </c>
    </row>
    <row r="975" spans="2:10">
      <c r="B975" s="217">
        <v>44459</v>
      </c>
      <c r="C975" s="218">
        <v>15.96</v>
      </c>
      <c r="D975">
        <f>MAX(C975:C$7096)</f>
        <v>15.96</v>
      </c>
      <c r="E975" s="219">
        <f t="shared" si="30"/>
        <v>0</v>
      </c>
      <c r="H975" s="241">
        <v>10.039999999999999</v>
      </c>
      <c r="I975">
        <f>MAX(H975:H$7096)</f>
        <v>16.82</v>
      </c>
      <c r="J975" s="219">
        <f t="shared" si="31"/>
        <v>-0.40309155766944121</v>
      </c>
    </row>
    <row r="976" spans="2:10">
      <c r="B976" s="217">
        <v>44456</v>
      </c>
      <c r="C976" s="218">
        <v>15.95</v>
      </c>
      <c r="D976">
        <f>MAX(C976:C$7096)</f>
        <v>15.95</v>
      </c>
      <c r="E976" s="219">
        <f t="shared" si="30"/>
        <v>0</v>
      </c>
      <c r="H976" s="241">
        <v>10.039999999999999</v>
      </c>
      <c r="I976">
        <f>MAX(H976:H$7096)</f>
        <v>16.82</v>
      </c>
      <c r="J976" s="219">
        <f t="shared" si="31"/>
        <v>-0.40309155766944121</v>
      </c>
    </row>
    <row r="977" spans="2:10">
      <c r="B977" s="217">
        <v>44455</v>
      </c>
      <c r="C977" s="218">
        <v>15.95</v>
      </c>
      <c r="D977">
        <f>MAX(C977:C$7096)</f>
        <v>15.95</v>
      </c>
      <c r="E977" s="219">
        <f t="shared" si="30"/>
        <v>0</v>
      </c>
      <c r="H977" s="241">
        <v>10.039999999999999</v>
      </c>
      <c r="I977">
        <f>MAX(H977:H$7096)</f>
        <v>16.82</v>
      </c>
      <c r="J977" s="219">
        <f t="shared" si="31"/>
        <v>-0.40309155766944121</v>
      </c>
    </row>
    <row r="978" spans="2:10">
      <c r="B978" s="217">
        <v>44454</v>
      </c>
      <c r="C978" s="218">
        <v>15.95</v>
      </c>
      <c r="D978">
        <f>MAX(C978:C$7096)</f>
        <v>15.95</v>
      </c>
      <c r="E978" s="219">
        <f t="shared" si="30"/>
        <v>0</v>
      </c>
      <c r="H978" s="241">
        <v>10.039999999999999</v>
      </c>
      <c r="I978">
        <f>MAX(H978:H$7096)</f>
        <v>16.82</v>
      </c>
      <c r="J978" s="219">
        <f t="shared" si="31"/>
        <v>-0.40309155766944121</v>
      </c>
    </row>
    <row r="979" spans="2:10">
      <c r="B979" s="217">
        <v>44453</v>
      </c>
      <c r="C979" s="218">
        <v>15.94</v>
      </c>
      <c r="D979">
        <f>MAX(C979:C$7096)</f>
        <v>15.94</v>
      </c>
      <c r="E979" s="219">
        <f t="shared" si="30"/>
        <v>0</v>
      </c>
      <c r="H979" s="241">
        <v>10.039999999999999</v>
      </c>
      <c r="I979">
        <f>MAX(H979:H$7096)</f>
        <v>16.82</v>
      </c>
      <c r="J979" s="219">
        <f t="shared" si="31"/>
        <v>-0.40309155766944121</v>
      </c>
    </row>
    <row r="980" spans="2:10">
      <c r="B980" s="217">
        <v>44452</v>
      </c>
      <c r="C980" s="218">
        <v>15.94</v>
      </c>
      <c r="D980">
        <f>MAX(C980:C$7096)</f>
        <v>15.94</v>
      </c>
      <c r="E980" s="219">
        <f t="shared" si="30"/>
        <v>0</v>
      </c>
      <c r="H980" s="241">
        <v>10.039999999999999</v>
      </c>
      <c r="I980">
        <f>MAX(H980:H$7096)</f>
        <v>16.82</v>
      </c>
      <c r="J980" s="219">
        <f t="shared" si="31"/>
        <v>-0.40309155766944121</v>
      </c>
    </row>
    <row r="981" spans="2:10">
      <c r="B981" s="217">
        <v>44449</v>
      </c>
      <c r="C981" s="218">
        <v>15.93</v>
      </c>
      <c r="D981">
        <f>MAX(C981:C$7096)</f>
        <v>15.93</v>
      </c>
      <c r="E981" s="219">
        <f t="shared" si="30"/>
        <v>0</v>
      </c>
      <c r="H981" s="241">
        <v>10.039999999999999</v>
      </c>
      <c r="I981">
        <f>MAX(H981:H$7096)</f>
        <v>16.82</v>
      </c>
      <c r="J981" s="219">
        <f t="shared" si="31"/>
        <v>-0.40309155766944121</v>
      </c>
    </row>
    <row r="982" spans="2:10">
      <c r="B982" s="217">
        <v>44448</v>
      </c>
      <c r="C982" s="218">
        <v>15.93</v>
      </c>
      <c r="D982">
        <f>MAX(C982:C$7096)</f>
        <v>15.93</v>
      </c>
      <c r="E982" s="219">
        <f t="shared" si="30"/>
        <v>0</v>
      </c>
      <c r="H982" s="241">
        <v>10.039999999999999</v>
      </c>
      <c r="I982">
        <f>MAX(H982:H$7096)</f>
        <v>16.82</v>
      </c>
      <c r="J982" s="219">
        <f t="shared" si="31"/>
        <v>-0.40309155766944121</v>
      </c>
    </row>
    <row r="983" spans="2:10">
      <c r="B983" s="217">
        <v>44447</v>
      </c>
      <c r="C983" s="218">
        <v>15.93</v>
      </c>
      <c r="D983">
        <f>MAX(C983:C$7096)</f>
        <v>15.93</v>
      </c>
      <c r="E983" s="219">
        <f t="shared" si="30"/>
        <v>0</v>
      </c>
      <c r="H983" s="241">
        <v>10.039999999999999</v>
      </c>
      <c r="I983">
        <f>MAX(H983:H$7096)</f>
        <v>16.82</v>
      </c>
      <c r="J983" s="219">
        <f t="shared" si="31"/>
        <v>-0.40309155766944121</v>
      </c>
    </row>
    <row r="984" spans="2:10">
      <c r="B984" s="217">
        <v>44446</v>
      </c>
      <c r="C984" s="218">
        <v>15.92</v>
      </c>
      <c r="D984">
        <f>MAX(C984:C$7096)</f>
        <v>15.92</v>
      </c>
      <c r="E984" s="219">
        <f t="shared" si="30"/>
        <v>0</v>
      </c>
      <c r="H984" s="241">
        <v>10.039999999999999</v>
      </c>
      <c r="I984">
        <f>MAX(H984:H$7096)</f>
        <v>16.82</v>
      </c>
      <c r="J984" s="219">
        <f t="shared" si="31"/>
        <v>-0.40309155766944121</v>
      </c>
    </row>
    <row r="985" spans="2:10">
      <c r="B985" s="217">
        <v>44445</v>
      </c>
      <c r="C985" s="218">
        <v>15.92</v>
      </c>
      <c r="D985">
        <f>MAX(C985:C$7096)</f>
        <v>15.92</v>
      </c>
      <c r="E985" s="219">
        <f t="shared" si="30"/>
        <v>0</v>
      </c>
      <c r="H985" s="241">
        <v>10.039999999999999</v>
      </c>
      <c r="I985">
        <f>MAX(H985:H$7096)</f>
        <v>16.82</v>
      </c>
      <c r="J985" s="219">
        <f t="shared" si="31"/>
        <v>-0.40309155766944121</v>
      </c>
    </row>
    <row r="986" spans="2:10">
      <c r="B986" s="217">
        <v>44442</v>
      </c>
      <c r="C986" s="218">
        <v>15.91</v>
      </c>
      <c r="D986">
        <f>MAX(C986:C$7096)</f>
        <v>15.91</v>
      </c>
      <c r="E986" s="219">
        <f t="shared" si="30"/>
        <v>0</v>
      </c>
      <c r="H986" s="241">
        <v>10.039999999999999</v>
      </c>
      <c r="I986">
        <f>MAX(H986:H$7096)</f>
        <v>16.82</v>
      </c>
      <c r="J986" s="219">
        <f t="shared" si="31"/>
        <v>-0.40309155766944121</v>
      </c>
    </row>
    <row r="987" spans="2:10">
      <c r="B987" s="217">
        <v>44441</v>
      </c>
      <c r="C987" s="218">
        <v>15.91</v>
      </c>
      <c r="D987">
        <f>MAX(C987:C$7096)</f>
        <v>15.91</v>
      </c>
      <c r="E987" s="219">
        <f t="shared" si="30"/>
        <v>0</v>
      </c>
      <c r="H987" s="241">
        <v>10.039999999999999</v>
      </c>
      <c r="I987">
        <f>MAX(H987:H$7096)</f>
        <v>16.82</v>
      </c>
      <c r="J987" s="219">
        <f t="shared" si="31"/>
        <v>-0.40309155766944121</v>
      </c>
    </row>
    <row r="988" spans="2:10">
      <c r="B988" s="217">
        <v>44440</v>
      </c>
      <c r="C988" s="218">
        <v>15.91</v>
      </c>
      <c r="D988">
        <f>MAX(C988:C$7096)</f>
        <v>15.91</v>
      </c>
      <c r="E988" s="219">
        <f t="shared" si="30"/>
        <v>0</v>
      </c>
      <c r="H988" s="241">
        <v>10.039999999999999</v>
      </c>
      <c r="I988">
        <f>MAX(H988:H$7096)</f>
        <v>16.82</v>
      </c>
      <c r="J988" s="219">
        <f t="shared" si="31"/>
        <v>-0.40309155766944121</v>
      </c>
    </row>
    <row r="989" spans="2:10">
      <c r="B989" s="217">
        <v>44439</v>
      </c>
      <c r="C989" s="218">
        <v>15.9</v>
      </c>
      <c r="D989">
        <f>MAX(C989:C$7096)</f>
        <v>15.9</v>
      </c>
      <c r="E989" s="219">
        <f t="shared" si="30"/>
        <v>0</v>
      </c>
      <c r="H989" s="241">
        <v>10.039999999999999</v>
      </c>
      <c r="I989">
        <f>MAX(H989:H$7096)</f>
        <v>16.82</v>
      </c>
      <c r="J989" s="219">
        <f t="shared" si="31"/>
        <v>-0.40309155766944121</v>
      </c>
    </row>
    <row r="990" spans="2:10">
      <c r="B990" s="217">
        <v>44438</v>
      </c>
      <c r="C990" s="218">
        <v>15.9</v>
      </c>
      <c r="D990">
        <f>MAX(C990:C$7096)</f>
        <v>15.9</v>
      </c>
      <c r="E990" s="219">
        <f t="shared" si="30"/>
        <v>0</v>
      </c>
      <c r="H990" s="241">
        <v>9.43</v>
      </c>
      <c r="I990">
        <f>MAX(H990:H$7096)</f>
        <v>16.82</v>
      </c>
      <c r="J990" s="219">
        <f t="shared" si="31"/>
        <v>-0.43935790725326995</v>
      </c>
    </row>
    <row r="991" spans="2:10">
      <c r="B991" s="217">
        <v>44435</v>
      </c>
      <c r="C991" s="218">
        <v>15.89</v>
      </c>
      <c r="D991">
        <f>MAX(C991:C$7096)</f>
        <v>15.89</v>
      </c>
      <c r="E991" s="219">
        <f t="shared" si="30"/>
        <v>0</v>
      </c>
      <c r="H991" s="241">
        <v>9.43</v>
      </c>
      <c r="I991">
        <f>MAX(H991:H$7096)</f>
        <v>16.82</v>
      </c>
      <c r="J991" s="219">
        <f t="shared" si="31"/>
        <v>-0.43935790725326995</v>
      </c>
    </row>
    <row r="992" spans="2:10">
      <c r="B992" s="217">
        <v>44434</v>
      </c>
      <c r="C992" s="218">
        <v>15.89</v>
      </c>
      <c r="D992">
        <f>MAX(C992:C$7096)</f>
        <v>15.89</v>
      </c>
      <c r="E992" s="219">
        <f t="shared" si="30"/>
        <v>0</v>
      </c>
      <c r="H992" s="241">
        <v>9.43</v>
      </c>
      <c r="I992">
        <f>MAX(H992:H$7096)</f>
        <v>16.82</v>
      </c>
      <c r="J992" s="219">
        <f t="shared" si="31"/>
        <v>-0.43935790725326995</v>
      </c>
    </row>
    <row r="993" spans="2:10">
      <c r="B993" s="217">
        <v>44433</v>
      </c>
      <c r="C993" s="218">
        <v>15.89</v>
      </c>
      <c r="D993">
        <f>MAX(C993:C$7096)</f>
        <v>15.89</v>
      </c>
      <c r="E993" s="219">
        <f t="shared" si="30"/>
        <v>0</v>
      </c>
      <c r="H993" s="241">
        <v>9.43</v>
      </c>
      <c r="I993">
        <f>MAX(H993:H$7096)</f>
        <v>16.82</v>
      </c>
      <c r="J993" s="219">
        <f t="shared" si="31"/>
        <v>-0.43935790725326995</v>
      </c>
    </row>
    <row r="994" spans="2:10">
      <c r="B994" s="217">
        <v>44432</v>
      </c>
      <c r="C994" s="218">
        <v>15.88</v>
      </c>
      <c r="D994">
        <f>MAX(C994:C$7096)</f>
        <v>15.88</v>
      </c>
      <c r="E994" s="219">
        <f t="shared" si="30"/>
        <v>0</v>
      </c>
      <c r="H994" s="241">
        <v>9.43</v>
      </c>
      <c r="I994">
        <f>MAX(H994:H$7096)</f>
        <v>16.82</v>
      </c>
      <c r="J994" s="219">
        <f t="shared" si="31"/>
        <v>-0.43935790725326995</v>
      </c>
    </row>
    <row r="995" spans="2:10">
      <c r="B995" s="217">
        <v>44431</v>
      </c>
      <c r="C995" s="218">
        <v>15.88</v>
      </c>
      <c r="D995">
        <f>MAX(C995:C$7096)</f>
        <v>15.88</v>
      </c>
      <c r="E995" s="219">
        <f t="shared" si="30"/>
        <v>0</v>
      </c>
      <c r="H995" s="241">
        <v>9.43</v>
      </c>
      <c r="I995">
        <f>MAX(H995:H$7096)</f>
        <v>16.82</v>
      </c>
      <c r="J995" s="219">
        <f t="shared" si="31"/>
        <v>-0.43935790725326995</v>
      </c>
    </row>
    <row r="996" spans="2:10">
      <c r="B996" s="217">
        <v>44428</v>
      </c>
      <c r="C996" s="218">
        <v>15.87</v>
      </c>
      <c r="D996">
        <f>MAX(C996:C$7096)</f>
        <v>15.87</v>
      </c>
      <c r="E996" s="219">
        <f t="shared" si="30"/>
        <v>0</v>
      </c>
      <c r="H996" s="241">
        <v>9.43</v>
      </c>
      <c r="I996">
        <f>MAX(H996:H$7096)</f>
        <v>16.82</v>
      </c>
      <c r="J996" s="219">
        <f t="shared" si="31"/>
        <v>-0.43935790725326995</v>
      </c>
    </row>
    <row r="997" spans="2:10">
      <c r="B997" s="217">
        <v>44427</v>
      </c>
      <c r="C997" s="218">
        <v>15.87</v>
      </c>
      <c r="D997">
        <f>MAX(C997:C$7096)</f>
        <v>15.87</v>
      </c>
      <c r="E997" s="219">
        <f t="shared" si="30"/>
        <v>0</v>
      </c>
      <c r="H997" s="241">
        <v>9.43</v>
      </c>
      <c r="I997">
        <f>MAX(H997:H$7096)</f>
        <v>16.82</v>
      </c>
      <c r="J997" s="219">
        <f t="shared" si="31"/>
        <v>-0.43935790725326995</v>
      </c>
    </row>
    <row r="998" spans="2:10">
      <c r="B998" s="217">
        <v>44426</v>
      </c>
      <c r="C998" s="218">
        <v>15.87</v>
      </c>
      <c r="D998">
        <f>MAX(C998:C$7096)</f>
        <v>15.87</v>
      </c>
      <c r="E998" s="219">
        <f t="shared" si="30"/>
        <v>0</v>
      </c>
      <c r="H998" s="241">
        <v>9.43</v>
      </c>
      <c r="I998">
        <f>MAX(H998:H$7096)</f>
        <v>16.82</v>
      </c>
      <c r="J998" s="219">
        <f t="shared" si="31"/>
        <v>-0.43935790725326995</v>
      </c>
    </row>
    <row r="999" spans="2:10">
      <c r="B999" s="217">
        <v>44425</v>
      </c>
      <c r="C999" s="218">
        <v>15.86</v>
      </c>
      <c r="D999">
        <f>MAX(C999:C$7096)</f>
        <v>15.86</v>
      </c>
      <c r="E999" s="219">
        <f t="shared" si="30"/>
        <v>0</v>
      </c>
      <c r="H999" s="241">
        <v>9.43</v>
      </c>
      <c r="I999">
        <f>MAX(H999:H$7096)</f>
        <v>16.82</v>
      </c>
      <c r="J999" s="219">
        <f t="shared" si="31"/>
        <v>-0.43935790725326995</v>
      </c>
    </row>
    <row r="1000" spans="2:10">
      <c r="B1000" s="217">
        <v>44424</v>
      </c>
      <c r="C1000" s="218">
        <v>15.86</v>
      </c>
      <c r="D1000">
        <f>MAX(C1000:C$7096)</f>
        <v>15.86</v>
      </c>
      <c r="E1000" s="219">
        <f t="shared" si="30"/>
        <v>0</v>
      </c>
      <c r="H1000" s="241">
        <v>9.43</v>
      </c>
      <c r="I1000">
        <f>MAX(H1000:H$7096)</f>
        <v>16.82</v>
      </c>
      <c r="J1000" s="219">
        <f t="shared" si="31"/>
        <v>-0.43935790725326995</v>
      </c>
    </row>
    <row r="1001" spans="2:10">
      <c r="B1001" s="217">
        <v>44421</v>
      </c>
      <c r="C1001" s="218">
        <v>15.85</v>
      </c>
      <c r="D1001">
        <f>MAX(C1001:C$7096)</f>
        <v>15.85</v>
      </c>
      <c r="E1001" s="219">
        <f t="shared" si="30"/>
        <v>0</v>
      </c>
      <c r="H1001" s="241">
        <v>9.43</v>
      </c>
      <c r="I1001">
        <f>MAX(H1001:H$7096)</f>
        <v>16.82</v>
      </c>
      <c r="J1001" s="219">
        <f t="shared" si="31"/>
        <v>-0.43935790725326995</v>
      </c>
    </row>
    <row r="1002" spans="2:10">
      <c r="B1002" s="217">
        <v>44420</v>
      </c>
      <c r="C1002" s="218">
        <v>15.85</v>
      </c>
      <c r="D1002">
        <f>MAX(C1002:C$7096)</f>
        <v>15.85</v>
      </c>
      <c r="E1002" s="219">
        <f t="shared" si="30"/>
        <v>0</v>
      </c>
      <c r="H1002" s="241">
        <v>9.43</v>
      </c>
      <c r="I1002">
        <f>MAX(H1002:H$7096)</f>
        <v>16.82</v>
      </c>
      <c r="J1002" s="219">
        <f t="shared" si="31"/>
        <v>-0.43935790725326995</v>
      </c>
    </row>
    <row r="1003" spans="2:10">
      <c r="B1003" s="217">
        <v>44419</v>
      </c>
      <c r="C1003" s="218">
        <v>15.85</v>
      </c>
      <c r="D1003">
        <f>MAX(C1003:C$7096)</f>
        <v>15.85</v>
      </c>
      <c r="E1003" s="219">
        <f t="shared" si="30"/>
        <v>0</v>
      </c>
      <c r="H1003" s="241">
        <v>9.43</v>
      </c>
      <c r="I1003">
        <f>MAX(H1003:H$7096)</f>
        <v>16.82</v>
      </c>
      <c r="J1003" s="219">
        <f t="shared" si="31"/>
        <v>-0.43935790725326995</v>
      </c>
    </row>
    <row r="1004" spans="2:10">
      <c r="B1004" s="217">
        <v>44418</v>
      </c>
      <c r="C1004" s="218">
        <v>15.84</v>
      </c>
      <c r="D1004">
        <f>MAX(C1004:C$7096)</f>
        <v>15.84</v>
      </c>
      <c r="E1004" s="219">
        <f t="shared" si="30"/>
        <v>0</v>
      </c>
      <c r="H1004" s="241">
        <v>9.43</v>
      </c>
      <c r="I1004">
        <f>MAX(H1004:H$7096)</f>
        <v>16.82</v>
      </c>
      <c r="J1004" s="219">
        <f t="shared" si="31"/>
        <v>-0.43935790725326995</v>
      </c>
    </row>
    <row r="1005" spans="2:10">
      <c r="B1005" s="217">
        <v>44417</v>
      </c>
      <c r="C1005" s="218">
        <v>15.84</v>
      </c>
      <c r="D1005">
        <f>MAX(C1005:C$7096)</f>
        <v>15.84</v>
      </c>
      <c r="E1005" s="219">
        <f t="shared" si="30"/>
        <v>0</v>
      </c>
      <c r="H1005" s="241">
        <v>9.43</v>
      </c>
      <c r="I1005">
        <f>MAX(H1005:H$7096)</f>
        <v>16.82</v>
      </c>
      <c r="J1005" s="219">
        <f t="shared" si="31"/>
        <v>-0.43935790725326995</v>
      </c>
    </row>
    <row r="1006" spans="2:10">
      <c r="B1006" s="217">
        <v>44414</v>
      </c>
      <c r="C1006" s="218">
        <v>15.83</v>
      </c>
      <c r="D1006">
        <f>MAX(C1006:C$7096)</f>
        <v>15.83</v>
      </c>
      <c r="E1006" s="219">
        <f t="shared" si="30"/>
        <v>0</v>
      </c>
      <c r="H1006" s="241">
        <v>9.43</v>
      </c>
      <c r="I1006">
        <f>MAX(H1006:H$7096)</f>
        <v>16.82</v>
      </c>
      <c r="J1006" s="219">
        <f t="shared" si="31"/>
        <v>-0.43935790725326995</v>
      </c>
    </row>
    <row r="1007" spans="2:10">
      <c r="B1007" s="217">
        <v>44413</v>
      </c>
      <c r="C1007" s="218">
        <v>15.83</v>
      </c>
      <c r="D1007">
        <f>MAX(C1007:C$7096)</f>
        <v>15.83</v>
      </c>
      <c r="E1007" s="219">
        <f t="shared" si="30"/>
        <v>0</v>
      </c>
      <c r="H1007" s="241">
        <v>9.43</v>
      </c>
      <c r="I1007">
        <f>MAX(H1007:H$7096)</f>
        <v>16.82</v>
      </c>
      <c r="J1007" s="219">
        <f t="shared" si="31"/>
        <v>-0.43935790725326995</v>
      </c>
    </row>
    <row r="1008" spans="2:10">
      <c r="B1008" s="217">
        <v>44412</v>
      </c>
      <c r="C1008" s="218">
        <v>15.8</v>
      </c>
      <c r="D1008">
        <f>MAX(C1008:C$7096)</f>
        <v>15.8</v>
      </c>
      <c r="E1008" s="219">
        <f t="shared" si="30"/>
        <v>0</v>
      </c>
      <c r="H1008" s="241">
        <v>9.43</v>
      </c>
      <c r="I1008">
        <f>MAX(H1008:H$7096)</f>
        <v>16.82</v>
      </c>
      <c r="J1008" s="219">
        <f t="shared" si="31"/>
        <v>-0.43935790725326995</v>
      </c>
    </row>
    <row r="1009" spans="2:10">
      <c r="B1009" s="217">
        <v>44411</v>
      </c>
      <c r="C1009" s="218">
        <v>15.8</v>
      </c>
      <c r="D1009">
        <f>MAX(C1009:C$7096)</f>
        <v>15.8</v>
      </c>
      <c r="E1009" s="219">
        <f t="shared" si="30"/>
        <v>0</v>
      </c>
      <c r="H1009" s="241">
        <v>9.43</v>
      </c>
      <c r="I1009">
        <f>MAX(H1009:H$7096)</f>
        <v>16.82</v>
      </c>
      <c r="J1009" s="219">
        <f t="shared" si="31"/>
        <v>-0.43935790725326995</v>
      </c>
    </row>
    <row r="1010" spans="2:10">
      <c r="B1010" s="217">
        <v>44410</v>
      </c>
      <c r="C1010" s="218">
        <v>15.8</v>
      </c>
      <c r="D1010">
        <f>MAX(C1010:C$7096)</f>
        <v>15.8</v>
      </c>
      <c r="E1010" s="219">
        <f t="shared" si="30"/>
        <v>0</v>
      </c>
      <c r="H1010" s="241">
        <v>9.43</v>
      </c>
      <c r="I1010">
        <f>MAX(H1010:H$7096)</f>
        <v>16.82</v>
      </c>
      <c r="J1010" s="219">
        <f t="shared" si="31"/>
        <v>-0.43935790725326995</v>
      </c>
    </row>
    <row r="1011" spans="2:10">
      <c r="B1011" s="217">
        <v>44407</v>
      </c>
      <c r="C1011" s="218">
        <v>15.79</v>
      </c>
      <c r="D1011">
        <f>MAX(C1011:C$7096)</f>
        <v>15.79</v>
      </c>
      <c r="E1011" s="219">
        <f t="shared" si="30"/>
        <v>0</v>
      </c>
      <c r="H1011" s="241">
        <v>9.43</v>
      </c>
      <c r="I1011">
        <f>MAX(H1011:H$7096)</f>
        <v>16.82</v>
      </c>
      <c r="J1011" s="219">
        <f t="shared" si="31"/>
        <v>-0.43935790725326995</v>
      </c>
    </row>
    <row r="1012" spans="2:10">
      <c r="B1012" s="217">
        <v>44406</v>
      </c>
      <c r="C1012" s="218">
        <v>15.76</v>
      </c>
      <c r="D1012">
        <f>MAX(C1012:C$7096)</f>
        <v>15.76</v>
      </c>
      <c r="E1012" s="219">
        <f t="shared" si="30"/>
        <v>0</v>
      </c>
      <c r="H1012" s="241">
        <v>9.43</v>
      </c>
      <c r="I1012">
        <f>MAX(H1012:H$7096)</f>
        <v>16.82</v>
      </c>
      <c r="J1012" s="219">
        <f t="shared" si="31"/>
        <v>-0.43935790725326995</v>
      </c>
    </row>
    <row r="1013" spans="2:10">
      <c r="B1013" s="217">
        <v>44405</v>
      </c>
      <c r="C1013" s="218">
        <v>15.76</v>
      </c>
      <c r="D1013">
        <f>MAX(C1013:C$7096)</f>
        <v>15.76</v>
      </c>
      <c r="E1013" s="219">
        <f t="shared" si="30"/>
        <v>0</v>
      </c>
      <c r="H1013" s="241">
        <v>9.43</v>
      </c>
      <c r="I1013">
        <f>MAX(H1013:H$7096)</f>
        <v>16.82</v>
      </c>
      <c r="J1013" s="219">
        <f t="shared" si="31"/>
        <v>-0.43935790725326995</v>
      </c>
    </row>
    <row r="1014" spans="2:10">
      <c r="B1014" s="217">
        <v>44404</v>
      </c>
      <c r="C1014" s="218">
        <v>15.76</v>
      </c>
      <c r="D1014">
        <f>MAX(C1014:C$7096)</f>
        <v>15.76</v>
      </c>
      <c r="E1014" s="219">
        <f t="shared" si="30"/>
        <v>0</v>
      </c>
      <c r="H1014" s="241">
        <v>9.43</v>
      </c>
      <c r="I1014">
        <f>MAX(H1014:H$7096)</f>
        <v>16.82</v>
      </c>
      <c r="J1014" s="219">
        <f t="shared" si="31"/>
        <v>-0.43935790725326995</v>
      </c>
    </row>
    <row r="1015" spans="2:10">
      <c r="B1015" s="217">
        <v>44403</v>
      </c>
      <c r="C1015" s="218">
        <v>15.73</v>
      </c>
      <c r="D1015">
        <f>MAX(C1015:C$7096)</f>
        <v>15.73</v>
      </c>
      <c r="E1015" s="219">
        <f t="shared" si="30"/>
        <v>0</v>
      </c>
      <c r="H1015" s="241">
        <v>9.43</v>
      </c>
      <c r="I1015">
        <f>MAX(H1015:H$7096)</f>
        <v>16.82</v>
      </c>
      <c r="J1015" s="219">
        <f t="shared" si="31"/>
        <v>-0.43935790725326995</v>
      </c>
    </row>
    <row r="1016" spans="2:10">
      <c r="B1016" s="217">
        <v>44400</v>
      </c>
      <c r="C1016" s="218">
        <v>15.72</v>
      </c>
      <c r="D1016">
        <f>MAX(C1016:C$7096)</f>
        <v>15.72</v>
      </c>
      <c r="E1016" s="219">
        <f t="shared" si="30"/>
        <v>0</v>
      </c>
      <c r="H1016" s="241">
        <v>9.43</v>
      </c>
      <c r="I1016">
        <f>MAX(H1016:H$7096)</f>
        <v>16.82</v>
      </c>
      <c r="J1016" s="219">
        <f t="shared" si="31"/>
        <v>-0.43935790725326995</v>
      </c>
    </row>
    <row r="1017" spans="2:10">
      <c r="B1017" s="217">
        <v>44399</v>
      </c>
      <c r="C1017" s="218">
        <v>15.59</v>
      </c>
      <c r="D1017">
        <f>MAX(C1017:C$7096)</f>
        <v>15.59</v>
      </c>
      <c r="E1017" s="219">
        <f t="shared" si="30"/>
        <v>0</v>
      </c>
      <c r="H1017" s="241">
        <v>9.43</v>
      </c>
      <c r="I1017">
        <f>MAX(H1017:H$7096)</f>
        <v>16.82</v>
      </c>
      <c r="J1017" s="219">
        <f t="shared" si="31"/>
        <v>-0.43935790725326995</v>
      </c>
    </row>
    <row r="1018" spans="2:10">
      <c r="B1018" s="217">
        <v>44398</v>
      </c>
      <c r="C1018" s="218">
        <v>15.59</v>
      </c>
      <c r="D1018">
        <f>MAX(C1018:C$7096)</f>
        <v>15.59</v>
      </c>
      <c r="E1018" s="219">
        <f t="shared" si="30"/>
        <v>0</v>
      </c>
      <c r="H1018" s="241">
        <v>9.43</v>
      </c>
      <c r="I1018">
        <f>MAX(H1018:H$7096)</f>
        <v>16.82</v>
      </c>
      <c r="J1018" s="219">
        <f t="shared" si="31"/>
        <v>-0.43935790725326995</v>
      </c>
    </row>
    <row r="1019" spans="2:10">
      <c r="B1019" s="217">
        <v>44397</v>
      </c>
      <c r="C1019" s="218">
        <v>15.59</v>
      </c>
      <c r="D1019">
        <f>MAX(C1019:C$7096)</f>
        <v>15.59</v>
      </c>
      <c r="E1019" s="219">
        <f t="shared" si="30"/>
        <v>0</v>
      </c>
      <c r="H1019" s="241">
        <v>9.43</v>
      </c>
      <c r="I1019">
        <f>MAX(H1019:H$7096)</f>
        <v>16.82</v>
      </c>
      <c r="J1019" s="219">
        <f t="shared" si="31"/>
        <v>-0.43935790725326995</v>
      </c>
    </row>
    <row r="1020" spans="2:10">
      <c r="B1020" s="217">
        <v>44396</v>
      </c>
      <c r="C1020" s="218">
        <v>15.58</v>
      </c>
      <c r="D1020">
        <f>MAX(C1020:C$7096)</f>
        <v>15.58</v>
      </c>
      <c r="E1020" s="219">
        <f t="shared" si="30"/>
        <v>0</v>
      </c>
      <c r="H1020" s="241">
        <v>9.43</v>
      </c>
      <c r="I1020">
        <f>MAX(H1020:H$7096)</f>
        <v>16.82</v>
      </c>
      <c r="J1020" s="219">
        <f t="shared" si="31"/>
        <v>-0.43935790725326995</v>
      </c>
    </row>
    <row r="1021" spans="2:10">
      <c r="B1021" s="217">
        <v>44393</v>
      </c>
      <c r="C1021" s="218">
        <v>15.57</v>
      </c>
      <c r="D1021">
        <f>MAX(C1021:C$7096)</f>
        <v>15.57</v>
      </c>
      <c r="E1021" s="219">
        <f t="shared" si="30"/>
        <v>0</v>
      </c>
      <c r="H1021" s="241">
        <v>9.43</v>
      </c>
      <c r="I1021">
        <f>MAX(H1021:H$7096)</f>
        <v>16.82</v>
      </c>
      <c r="J1021" s="219">
        <f t="shared" si="31"/>
        <v>-0.43935790725326995</v>
      </c>
    </row>
    <row r="1022" spans="2:10">
      <c r="B1022" s="217">
        <v>44392</v>
      </c>
      <c r="C1022" s="218">
        <v>15.57</v>
      </c>
      <c r="D1022">
        <f>MAX(C1022:C$7096)</f>
        <v>15.57</v>
      </c>
      <c r="E1022" s="219">
        <f t="shared" si="30"/>
        <v>0</v>
      </c>
      <c r="H1022" s="241">
        <v>9.43</v>
      </c>
      <c r="I1022">
        <f>MAX(H1022:H$7096)</f>
        <v>16.82</v>
      </c>
      <c r="J1022" s="219">
        <f t="shared" si="31"/>
        <v>-0.43935790725326995</v>
      </c>
    </row>
    <row r="1023" spans="2:10">
      <c r="B1023" s="217">
        <v>44391</v>
      </c>
      <c r="C1023" s="218">
        <v>15.57</v>
      </c>
      <c r="D1023">
        <f>MAX(C1023:C$7096)</f>
        <v>15.57</v>
      </c>
      <c r="E1023" s="219">
        <f t="shared" si="30"/>
        <v>0</v>
      </c>
      <c r="H1023" s="241">
        <v>9.43</v>
      </c>
      <c r="I1023">
        <f>MAX(H1023:H$7096)</f>
        <v>16.82</v>
      </c>
      <c r="J1023" s="219">
        <f t="shared" si="31"/>
        <v>-0.43935790725326995</v>
      </c>
    </row>
    <row r="1024" spans="2:10">
      <c r="B1024" s="217">
        <v>44390</v>
      </c>
      <c r="C1024" s="218">
        <v>15.57</v>
      </c>
      <c r="D1024">
        <f>MAX(C1024:C$7096)</f>
        <v>15.57</v>
      </c>
      <c r="E1024" s="219">
        <f t="shared" si="30"/>
        <v>0</v>
      </c>
      <c r="H1024" s="241">
        <v>9.43</v>
      </c>
      <c r="I1024">
        <f>MAX(H1024:H$7096)</f>
        <v>16.82</v>
      </c>
      <c r="J1024" s="219">
        <f t="shared" si="31"/>
        <v>-0.43935790725326995</v>
      </c>
    </row>
    <row r="1025" spans="2:10">
      <c r="B1025" s="217">
        <v>44389</v>
      </c>
      <c r="C1025" s="218">
        <v>15.56</v>
      </c>
      <c r="D1025">
        <f>MAX(C1025:C$7096)</f>
        <v>15.56</v>
      </c>
      <c r="E1025" s="219">
        <f t="shared" si="30"/>
        <v>0</v>
      </c>
      <c r="H1025" s="241">
        <v>9.43</v>
      </c>
      <c r="I1025">
        <f>MAX(H1025:H$7096)</f>
        <v>16.82</v>
      </c>
      <c r="J1025" s="219">
        <f t="shared" si="31"/>
        <v>-0.43935790725326995</v>
      </c>
    </row>
    <row r="1026" spans="2:10">
      <c r="B1026" s="217">
        <v>44386</v>
      </c>
      <c r="C1026" s="218">
        <v>15.56</v>
      </c>
      <c r="D1026">
        <f>MAX(C1026:C$7096)</f>
        <v>15.56</v>
      </c>
      <c r="E1026" s="219">
        <f t="shared" ref="E1026:E1089" si="32">(C1026-D1026)/D1026</f>
        <v>0</v>
      </c>
      <c r="H1026" s="241">
        <v>9.43</v>
      </c>
      <c r="I1026">
        <f>MAX(H1026:H$7096)</f>
        <v>16.82</v>
      </c>
      <c r="J1026" s="219">
        <f t="shared" ref="J1026:J1089" si="33">(H1026-I1026)/I1026</f>
        <v>-0.43935790725326995</v>
      </c>
    </row>
    <row r="1027" spans="2:10">
      <c r="B1027" s="217">
        <v>44385</v>
      </c>
      <c r="C1027" s="218">
        <v>15.55</v>
      </c>
      <c r="D1027">
        <f>MAX(C1027:C$7096)</f>
        <v>15.55</v>
      </c>
      <c r="E1027" s="219">
        <f t="shared" si="32"/>
        <v>0</v>
      </c>
      <c r="H1027" s="241">
        <v>9.43</v>
      </c>
      <c r="I1027">
        <f>MAX(H1027:H$7096)</f>
        <v>16.82</v>
      </c>
      <c r="J1027" s="219">
        <f t="shared" si="33"/>
        <v>-0.43935790725326995</v>
      </c>
    </row>
    <row r="1028" spans="2:10">
      <c r="B1028" s="217">
        <v>44384</v>
      </c>
      <c r="C1028" s="218">
        <v>15.55</v>
      </c>
      <c r="D1028">
        <f>MAX(C1028:C$7096)</f>
        <v>15.55</v>
      </c>
      <c r="E1028" s="219">
        <f t="shared" si="32"/>
        <v>0</v>
      </c>
      <c r="H1028" s="241">
        <v>9.43</v>
      </c>
      <c r="I1028">
        <f>MAX(H1028:H$7096)</f>
        <v>16.82</v>
      </c>
      <c r="J1028" s="219">
        <f t="shared" si="33"/>
        <v>-0.43935790725326995</v>
      </c>
    </row>
    <row r="1029" spans="2:10">
      <c r="B1029" s="217">
        <v>44383</v>
      </c>
      <c r="C1029" s="218">
        <v>15.53</v>
      </c>
      <c r="D1029">
        <f>MAX(C1029:C$7096)</f>
        <v>15.53</v>
      </c>
      <c r="E1029" s="219">
        <f t="shared" si="32"/>
        <v>0</v>
      </c>
      <c r="H1029" s="241">
        <v>9.43</v>
      </c>
      <c r="I1029">
        <f>MAX(H1029:H$7096)</f>
        <v>16.82</v>
      </c>
      <c r="J1029" s="219">
        <f t="shared" si="33"/>
        <v>-0.43935790725326995</v>
      </c>
    </row>
    <row r="1030" spans="2:10">
      <c r="B1030" s="217">
        <v>44382</v>
      </c>
      <c r="C1030" s="218">
        <v>15.53</v>
      </c>
      <c r="D1030">
        <f>MAX(C1030:C$7096)</f>
        <v>15.53</v>
      </c>
      <c r="E1030" s="219">
        <f t="shared" si="32"/>
        <v>0</v>
      </c>
      <c r="H1030" s="241">
        <v>9.43</v>
      </c>
      <c r="I1030">
        <f>MAX(H1030:H$7096)</f>
        <v>16.82</v>
      </c>
      <c r="J1030" s="219">
        <f t="shared" si="33"/>
        <v>-0.43935790725326995</v>
      </c>
    </row>
    <row r="1031" spans="2:10">
      <c r="B1031" s="217">
        <v>44379</v>
      </c>
      <c r="C1031" s="218">
        <v>15.52</v>
      </c>
      <c r="D1031">
        <f>MAX(C1031:C$7096)</f>
        <v>15.52</v>
      </c>
      <c r="E1031" s="219">
        <f t="shared" si="32"/>
        <v>0</v>
      </c>
      <c r="H1031" s="241">
        <v>9.43</v>
      </c>
      <c r="I1031">
        <f>MAX(H1031:H$7096)</f>
        <v>16.82</v>
      </c>
      <c r="J1031" s="219">
        <f t="shared" si="33"/>
        <v>-0.43935790725326995</v>
      </c>
    </row>
    <row r="1032" spans="2:10">
      <c r="B1032" s="217">
        <v>44378</v>
      </c>
      <c r="C1032" s="218">
        <v>15.52</v>
      </c>
      <c r="D1032">
        <f>MAX(C1032:C$7096)</f>
        <v>15.52</v>
      </c>
      <c r="E1032" s="219">
        <f t="shared" si="32"/>
        <v>0</v>
      </c>
      <c r="H1032" s="241">
        <v>9.43</v>
      </c>
      <c r="I1032">
        <f>MAX(H1032:H$7096)</f>
        <v>16.82</v>
      </c>
      <c r="J1032" s="219">
        <f t="shared" si="33"/>
        <v>-0.43935790725326995</v>
      </c>
    </row>
    <row r="1033" spans="2:10">
      <c r="B1033" s="217">
        <v>44377</v>
      </c>
      <c r="C1033" s="218">
        <v>15.52</v>
      </c>
      <c r="D1033">
        <f>MAX(C1033:C$7096)</f>
        <v>15.52</v>
      </c>
      <c r="E1033" s="219">
        <f t="shared" si="32"/>
        <v>0</v>
      </c>
      <c r="H1033" s="241">
        <v>9.43</v>
      </c>
      <c r="I1033">
        <f>MAX(H1033:H$7096)</f>
        <v>16.82</v>
      </c>
      <c r="J1033" s="219">
        <f t="shared" si="33"/>
        <v>-0.43935790725326995</v>
      </c>
    </row>
    <row r="1034" spans="2:10">
      <c r="B1034" s="217">
        <v>44376</v>
      </c>
      <c r="C1034" s="218">
        <v>15.51</v>
      </c>
      <c r="D1034">
        <f>MAX(C1034:C$7096)</f>
        <v>15.51</v>
      </c>
      <c r="E1034" s="219">
        <f t="shared" si="32"/>
        <v>0</v>
      </c>
      <c r="H1034" s="241">
        <v>9.43</v>
      </c>
      <c r="I1034">
        <f>MAX(H1034:H$7096)</f>
        <v>16.82</v>
      </c>
      <c r="J1034" s="219">
        <f t="shared" si="33"/>
        <v>-0.43935790725326995</v>
      </c>
    </row>
    <row r="1035" spans="2:10">
      <c r="B1035" s="217">
        <v>44375</v>
      </c>
      <c r="C1035" s="218">
        <v>15.49</v>
      </c>
      <c r="D1035">
        <f>MAX(C1035:C$7096)</f>
        <v>15.49</v>
      </c>
      <c r="E1035" s="219">
        <f t="shared" si="32"/>
        <v>0</v>
      </c>
      <c r="H1035" s="241">
        <v>9.43</v>
      </c>
      <c r="I1035">
        <f>MAX(H1035:H$7096)</f>
        <v>16.82</v>
      </c>
      <c r="J1035" s="219">
        <f t="shared" si="33"/>
        <v>-0.43935790725326995</v>
      </c>
    </row>
    <row r="1036" spans="2:10">
      <c r="B1036" s="217">
        <v>44372</v>
      </c>
      <c r="C1036" s="218">
        <v>15.48</v>
      </c>
      <c r="D1036">
        <f>MAX(C1036:C$7096)</f>
        <v>15.48</v>
      </c>
      <c r="E1036" s="219">
        <f t="shared" si="32"/>
        <v>0</v>
      </c>
      <c r="H1036" s="241">
        <v>9.43</v>
      </c>
      <c r="I1036">
        <f>MAX(H1036:H$7096)</f>
        <v>16.82</v>
      </c>
      <c r="J1036" s="219">
        <f t="shared" si="33"/>
        <v>-0.43935790725326995</v>
      </c>
    </row>
    <row r="1037" spans="2:10">
      <c r="B1037" s="217">
        <v>44371</v>
      </c>
      <c r="C1037" s="218">
        <v>15.48</v>
      </c>
      <c r="D1037">
        <f>MAX(C1037:C$7096)</f>
        <v>15.48</v>
      </c>
      <c r="E1037" s="219">
        <f t="shared" si="32"/>
        <v>0</v>
      </c>
      <c r="H1037" s="241">
        <v>9.43</v>
      </c>
      <c r="I1037">
        <f>MAX(H1037:H$7096)</f>
        <v>16.82</v>
      </c>
      <c r="J1037" s="219">
        <f t="shared" si="33"/>
        <v>-0.43935790725326995</v>
      </c>
    </row>
    <row r="1038" spans="2:10">
      <c r="B1038" s="217">
        <v>44370</v>
      </c>
      <c r="C1038" s="218">
        <v>15.47</v>
      </c>
      <c r="D1038">
        <f>MAX(C1038:C$7096)</f>
        <v>15.47</v>
      </c>
      <c r="E1038" s="219">
        <f t="shared" si="32"/>
        <v>0</v>
      </c>
      <c r="H1038" s="241">
        <v>9.43</v>
      </c>
      <c r="I1038">
        <f>MAX(H1038:H$7096)</f>
        <v>16.82</v>
      </c>
      <c r="J1038" s="219">
        <f t="shared" si="33"/>
        <v>-0.43935790725326995</v>
      </c>
    </row>
    <row r="1039" spans="2:10">
      <c r="B1039" s="217">
        <v>44369</v>
      </c>
      <c r="C1039" s="218">
        <v>15.47</v>
      </c>
      <c r="D1039">
        <f>MAX(C1039:C$7096)</f>
        <v>15.47</v>
      </c>
      <c r="E1039" s="219">
        <f t="shared" si="32"/>
        <v>0</v>
      </c>
      <c r="H1039" s="241">
        <v>9.43</v>
      </c>
      <c r="I1039">
        <f>MAX(H1039:H$7096)</f>
        <v>16.82</v>
      </c>
      <c r="J1039" s="219">
        <f t="shared" si="33"/>
        <v>-0.43935790725326995</v>
      </c>
    </row>
    <row r="1040" spans="2:10">
      <c r="B1040" s="217">
        <v>44368</v>
      </c>
      <c r="C1040" s="218">
        <v>15.47</v>
      </c>
      <c r="D1040">
        <f>MAX(C1040:C$7096)</f>
        <v>15.47</v>
      </c>
      <c r="E1040" s="219">
        <f t="shared" si="32"/>
        <v>0</v>
      </c>
      <c r="H1040" s="241">
        <v>9.43</v>
      </c>
      <c r="I1040">
        <f>MAX(H1040:H$7096)</f>
        <v>16.82</v>
      </c>
      <c r="J1040" s="219">
        <f t="shared" si="33"/>
        <v>-0.43935790725326995</v>
      </c>
    </row>
    <row r="1041" spans="2:10">
      <c r="B1041" s="217">
        <v>44365</v>
      </c>
      <c r="C1041" s="218">
        <v>15.46</v>
      </c>
      <c r="D1041">
        <f>MAX(C1041:C$7096)</f>
        <v>15.46</v>
      </c>
      <c r="E1041" s="219">
        <f t="shared" si="32"/>
        <v>0</v>
      </c>
      <c r="H1041" s="241">
        <v>9.43</v>
      </c>
      <c r="I1041">
        <f>MAX(H1041:H$7096)</f>
        <v>16.82</v>
      </c>
      <c r="J1041" s="219">
        <f t="shared" si="33"/>
        <v>-0.43935790725326995</v>
      </c>
    </row>
    <row r="1042" spans="2:10">
      <c r="B1042" s="217">
        <v>44364</v>
      </c>
      <c r="C1042" s="218">
        <v>15.46</v>
      </c>
      <c r="D1042">
        <f>MAX(C1042:C$7096)</f>
        <v>15.46</v>
      </c>
      <c r="E1042" s="219">
        <f t="shared" si="32"/>
        <v>0</v>
      </c>
      <c r="H1042" s="241">
        <v>9.43</v>
      </c>
      <c r="I1042">
        <f>MAX(H1042:H$7096)</f>
        <v>16.82</v>
      </c>
      <c r="J1042" s="219">
        <f t="shared" si="33"/>
        <v>-0.43935790725326995</v>
      </c>
    </row>
    <row r="1043" spans="2:10">
      <c r="B1043" s="217">
        <v>44363</v>
      </c>
      <c r="C1043" s="218">
        <v>15.46</v>
      </c>
      <c r="D1043">
        <f>MAX(C1043:C$7096)</f>
        <v>15.46</v>
      </c>
      <c r="E1043" s="219">
        <f t="shared" si="32"/>
        <v>0</v>
      </c>
      <c r="H1043" s="241">
        <v>9.43</v>
      </c>
      <c r="I1043">
        <f>MAX(H1043:H$7096)</f>
        <v>16.82</v>
      </c>
      <c r="J1043" s="219">
        <f t="shared" si="33"/>
        <v>-0.43935790725326995</v>
      </c>
    </row>
    <row r="1044" spans="2:10">
      <c r="B1044" s="217">
        <v>44362</v>
      </c>
      <c r="C1044" s="218">
        <v>15.45</v>
      </c>
      <c r="D1044">
        <f>MAX(C1044:C$7096)</f>
        <v>15.45</v>
      </c>
      <c r="E1044" s="219">
        <f t="shared" si="32"/>
        <v>0</v>
      </c>
      <c r="H1044" s="241">
        <v>9.43</v>
      </c>
      <c r="I1044">
        <f>MAX(H1044:H$7096)</f>
        <v>16.82</v>
      </c>
      <c r="J1044" s="219">
        <f t="shared" si="33"/>
        <v>-0.43935790725326995</v>
      </c>
    </row>
    <row r="1045" spans="2:10">
      <c r="B1045" s="217">
        <v>44361</v>
      </c>
      <c r="C1045" s="218">
        <v>15.45</v>
      </c>
      <c r="D1045">
        <f>MAX(C1045:C$7096)</f>
        <v>15.45</v>
      </c>
      <c r="E1045" s="219">
        <f t="shared" si="32"/>
        <v>0</v>
      </c>
      <c r="H1045" s="241">
        <v>9.43</v>
      </c>
      <c r="I1045">
        <f>MAX(H1045:H$7096)</f>
        <v>16.82</v>
      </c>
      <c r="J1045" s="219">
        <f t="shared" si="33"/>
        <v>-0.43935790725326995</v>
      </c>
    </row>
    <row r="1046" spans="2:10">
      <c r="B1046" s="217">
        <v>44358</v>
      </c>
      <c r="C1046" s="218">
        <v>15.44</v>
      </c>
      <c r="D1046">
        <f>MAX(C1046:C$7096)</f>
        <v>15.44</v>
      </c>
      <c r="E1046" s="219">
        <f t="shared" si="32"/>
        <v>0</v>
      </c>
      <c r="H1046" s="241">
        <v>9.43</v>
      </c>
      <c r="I1046">
        <f>MAX(H1046:H$7096)</f>
        <v>16.82</v>
      </c>
      <c r="J1046" s="219">
        <f t="shared" si="33"/>
        <v>-0.43935790725326995</v>
      </c>
    </row>
    <row r="1047" spans="2:10">
      <c r="B1047" s="217">
        <v>44357</v>
      </c>
      <c r="C1047" s="218">
        <v>15.44</v>
      </c>
      <c r="D1047">
        <f>MAX(C1047:C$7096)</f>
        <v>15.44</v>
      </c>
      <c r="E1047" s="219">
        <f t="shared" si="32"/>
        <v>0</v>
      </c>
      <c r="H1047" s="241">
        <v>9.43</v>
      </c>
      <c r="I1047">
        <f>MAX(H1047:H$7096)</f>
        <v>16.82</v>
      </c>
      <c r="J1047" s="219">
        <f t="shared" si="33"/>
        <v>-0.43935790725326995</v>
      </c>
    </row>
    <row r="1048" spans="2:10">
      <c r="B1048" s="217">
        <v>44356</v>
      </c>
      <c r="C1048" s="218">
        <v>15.44</v>
      </c>
      <c r="D1048">
        <f>MAX(C1048:C$7096)</f>
        <v>15.44</v>
      </c>
      <c r="E1048" s="219">
        <f t="shared" si="32"/>
        <v>0</v>
      </c>
      <c r="H1048" s="241">
        <v>9.43</v>
      </c>
      <c r="I1048">
        <f>MAX(H1048:H$7096)</f>
        <v>16.82</v>
      </c>
      <c r="J1048" s="219">
        <f t="shared" si="33"/>
        <v>-0.43935790725326995</v>
      </c>
    </row>
    <row r="1049" spans="2:10">
      <c r="B1049" s="217">
        <v>44355</v>
      </c>
      <c r="C1049" s="218">
        <v>15.44</v>
      </c>
      <c r="D1049">
        <f>MAX(C1049:C$7096)</f>
        <v>15.44</v>
      </c>
      <c r="E1049" s="219">
        <f t="shared" si="32"/>
        <v>0</v>
      </c>
      <c r="H1049" s="241">
        <v>9.43</v>
      </c>
      <c r="I1049">
        <f>MAX(H1049:H$7096)</f>
        <v>16.82</v>
      </c>
      <c r="J1049" s="219">
        <f t="shared" si="33"/>
        <v>-0.43935790725326995</v>
      </c>
    </row>
    <row r="1050" spans="2:10">
      <c r="B1050" s="217">
        <v>44354</v>
      </c>
      <c r="C1050" s="218">
        <v>15.43</v>
      </c>
      <c r="D1050">
        <f>MAX(C1050:C$7096)</f>
        <v>15.43</v>
      </c>
      <c r="E1050" s="219">
        <f t="shared" si="32"/>
        <v>0</v>
      </c>
      <c r="H1050" s="241">
        <v>9.43</v>
      </c>
      <c r="I1050">
        <f>MAX(H1050:H$7096)</f>
        <v>16.82</v>
      </c>
      <c r="J1050" s="219">
        <f t="shared" si="33"/>
        <v>-0.43935790725326995</v>
      </c>
    </row>
    <row r="1051" spans="2:10">
      <c r="B1051" s="217">
        <v>44351</v>
      </c>
      <c r="C1051" s="218">
        <v>15.43</v>
      </c>
      <c r="D1051">
        <f>MAX(C1051:C$7096)</f>
        <v>15.43</v>
      </c>
      <c r="E1051" s="219">
        <f t="shared" si="32"/>
        <v>0</v>
      </c>
      <c r="H1051" s="241">
        <v>9.43</v>
      </c>
      <c r="I1051">
        <f>MAX(H1051:H$7096)</f>
        <v>16.82</v>
      </c>
      <c r="J1051" s="219">
        <f t="shared" si="33"/>
        <v>-0.43935790725326995</v>
      </c>
    </row>
    <row r="1052" spans="2:10">
      <c r="B1052" s="217">
        <v>44350</v>
      </c>
      <c r="C1052" s="218">
        <v>15.42</v>
      </c>
      <c r="D1052">
        <f>MAX(C1052:C$7096)</f>
        <v>15.42</v>
      </c>
      <c r="E1052" s="219">
        <f t="shared" si="32"/>
        <v>0</v>
      </c>
      <c r="H1052" s="241">
        <v>9.43</v>
      </c>
      <c r="I1052">
        <f>MAX(H1052:H$7096)</f>
        <v>16.82</v>
      </c>
      <c r="J1052" s="219">
        <f t="shared" si="33"/>
        <v>-0.43935790725326995</v>
      </c>
    </row>
    <row r="1053" spans="2:10">
      <c r="B1053" s="217">
        <v>44349</v>
      </c>
      <c r="C1053" s="218">
        <v>15.42</v>
      </c>
      <c r="D1053">
        <f>MAX(C1053:C$7096)</f>
        <v>15.42</v>
      </c>
      <c r="E1053" s="219">
        <f t="shared" si="32"/>
        <v>0</v>
      </c>
      <c r="H1053" s="241">
        <v>9.43</v>
      </c>
      <c r="I1053">
        <f>MAX(H1053:H$7096)</f>
        <v>16.82</v>
      </c>
      <c r="J1053" s="219">
        <f t="shared" si="33"/>
        <v>-0.43935790725326995</v>
      </c>
    </row>
    <row r="1054" spans="2:10">
      <c r="B1054" s="217">
        <v>44348</v>
      </c>
      <c r="C1054" s="218">
        <v>15.42</v>
      </c>
      <c r="D1054">
        <f>MAX(C1054:C$7096)</f>
        <v>15.42</v>
      </c>
      <c r="E1054" s="219">
        <f t="shared" si="32"/>
        <v>0</v>
      </c>
      <c r="H1054" s="241">
        <v>9.43</v>
      </c>
      <c r="I1054">
        <f>MAX(H1054:H$7096)</f>
        <v>16.82</v>
      </c>
      <c r="J1054" s="219">
        <f t="shared" si="33"/>
        <v>-0.43935790725326995</v>
      </c>
    </row>
    <row r="1055" spans="2:10">
      <c r="B1055" s="217">
        <v>44347</v>
      </c>
      <c r="C1055" s="218">
        <v>15.41</v>
      </c>
      <c r="D1055">
        <f>MAX(C1055:C$7096)</f>
        <v>15.41</v>
      </c>
      <c r="E1055" s="219">
        <f t="shared" si="32"/>
        <v>0</v>
      </c>
      <c r="H1055" s="241">
        <v>8.98</v>
      </c>
      <c r="I1055">
        <f>MAX(H1055:H$7096)</f>
        <v>16.82</v>
      </c>
      <c r="J1055" s="219">
        <f t="shared" si="33"/>
        <v>-0.46611177170035673</v>
      </c>
    </row>
    <row r="1056" spans="2:10">
      <c r="B1056" s="217">
        <v>44344</v>
      </c>
      <c r="C1056" s="218">
        <v>15.41</v>
      </c>
      <c r="D1056">
        <f>MAX(C1056:C$7096)</f>
        <v>15.41</v>
      </c>
      <c r="E1056" s="219">
        <f t="shared" si="32"/>
        <v>0</v>
      </c>
      <c r="H1056" s="241">
        <v>8.98</v>
      </c>
      <c r="I1056">
        <f>MAX(H1056:H$7096)</f>
        <v>16.82</v>
      </c>
      <c r="J1056" s="219">
        <f t="shared" si="33"/>
        <v>-0.46611177170035673</v>
      </c>
    </row>
    <row r="1057" spans="2:10">
      <c r="B1057" s="217">
        <v>44343</v>
      </c>
      <c r="C1057" s="218">
        <v>15.4</v>
      </c>
      <c r="D1057">
        <f>MAX(C1057:C$7096)</f>
        <v>15.4</v>
      </c>
      <c r="E1057" s="219">
        <f t="shared" si="32"/>
        <v>0</v>
      </c>
      <c r="H1057" s="241">
        <v>8.98</v>
      </c>
      <c r="I1057">
        <f>MAX(H1057:H$7096)</f>
        <v>16.82</v>
      </c>
      <c r="J1057" s="219">
        <f t="shared" si="33"/>
        <v>-0.46611177170035673</v>
      </c>
    </row>
    <row r="1058" spans="2:10">
      <c r="B1058" s="217">
        <v>44342</v>
      </c>
      <c r="C1058" s="218">
        <v>15.4</v>
      </c>
      <c r="D1058">
        <f>MAX(C1058:C$7096)</f>
        <v>15.4</v>
      </c>
      <c r="E1058" s="219">
        <f t="shared" si="32"/>
        <v>0</v>
      </c>
      <c r="H1058" s="241">
        <v>8.98</v>
      </c>
      <c r="I1058">
        <f>MAX(H1058:H$7096)</f>
        <v>16.82</v>
      </c>
      <c r="J1058" s="219">
        <f t="shared" si="33"/>
        <v>-0.46611177170035673</v>
      </c>
    </row>
    <row r="1059" spans="2:10">
      <c r="B1059" s="217">
        <v>44341</v>
      </c>
      <c r="C1059" s="218">
        <v>15.4</v>
      </c>
      <c r="D1059">
        <f>MAX(C1059:C$7096)</f>
        <v>15.4</v>
      </c>
      <c r="E1059" s="219">
        <f t="shared" si="32"/>
        <v>0</v>
      </c>
      <c r="H1059" s="241">
        <v>8.98</v>
      </c>
      <c r="I1059">
        <f>MAX(H1059:H$7096)</f>
        <v>16.82</v>
      </c>
      <c r="J1059" s="219">
        <f t="shared" si="33"/>
        <v>-0.46611177170035673</v>
      </c>
    </row>
    <row r="1060" spans="2:10">
      <c r="B1060" s="217">
        <v>44340</v>
      </c>
      <c r="C1060" s="218">
        <v>15.4</v>
      </c>
      <c r="D1060">
        <f>MAX(C1060:C$7096)</f>
        <v>15.4</v>
      </c>
      <c r="E1060" s="219">
        <f t="shared" si="32"/>
        <v>0</v>
      </c>
      <c r="H1060" s="241">
        <v>8.98</v>
      </c>
      <c r="I1060">
        <f>MAX(H1060:H$7096)</f>
        <v>16.82</v>
      </c>
      <c r="J1060" s="219">
        <f t="shared" si="33"/>
        <v>-0.46611177170035673</v>
      </c>
    </row>
    <row r="1061" spans="2:10">
      <c r="B1061" s="217">
        <v>44337</v>
      </c>
      <c r="C1061" s="218">
        <v>15.39</v>
      </c>
      <c r="D1061">
        <f>MAX(C1061:C$7096)</f>
        <v>15.39</v>
      </c>
      <c r="E1061" s="219">
        <f t="shared" si="32"/>
        <v>0</v>
      </c>
      <c r="H1061" s="241">
        <v>8.98</v>
      </c>
      <c r="I1061">
        <f>MAX(H1061:H$7096)</f>
        <v>16.82</v>
      </c>
      <c r="J1061" s="219">
        <f t="shared" si="33"/>
        <v>-0.46611177170035673</v>
      </c>
    </row>
    <row r="1062" spans="2:10">
      <c r="B1062" s="217">
        <v>44336</v>
      </c>
      <c r="C1062" s="218">
        <v>15.39</v>
      </c>
      <c r="D1062">
        <f>MAX(C1062:C$7096)</f>
        <v>15.39</v>
      </c>
      <c r="E1062" s="219">
        <f t="shared" si="32"/>
        <v>0</v>
      </c>
      <c r="H1062" s="241">
        <v>8.98</v>
      </c>
      <c r="I1062">
        <f>MAX(H1062:H$7096)</f>
        <v>16.82</v>
      </c>
      <c r="J1062" s="219">
        <f t="shared" si="33"/>
        <v>-0.46611177170035673</v>
      </c>
    </row>
    <row r="1063" spans="2:10">
      <c r="B1063" s="217">
        <v>44335</v>
      </c>
      <c r="C1063" s="218">
        <v>15.38</v>
      </c>
      <c r="D1063">
        <f>MAX(C1063:C$7096)</f>
        <v>15.38</v>
      </c>
      <c r="E1063" s="219">
        <f t="shared" si="32"/>
        <v>0</v>
      </c>
      <c r="H1063" s="241">
        <v>8.98</v>
      </c>
      <c r="I1063">
        <f>MAX(H1063:H$7096)</f>
        <v>16.82</v>
      </c>
      <c r="J1063" s="219">
        <f t="shared" si="33"/>
        <v>-0.46611177170035673</v>
      </c>
    </row>
    <row r="1064" spans="2:10">
      <c r="B1064" s="217">
        <v>44334</v>
      </c>
      <c r="C1064" s="218">
        <v>15.38</v>
      </c>
      <c r="D1064">
        <f>MAX(C1064:C$7096)</f>
        <v>15.38</v>
      </c>
      <c r="E1064" s="219">
        <f t="shared" si="32"/>
        <v>0</v>
      </c>
      <c r="H1064" s="241">
        <v>8.98</v>
      </c>
      <c r="I1064">
        <f>MAX(H1064:H$7096)</f>
        <v>16.82</v>
      </c>
      <c r="J1064" s="219">
        <f t="shared" si="33"/>
        <v>-0.46611177170035673</v>
      </c>
    </row>
    <row r="1065" spans="2:10">
      <c r="B1065" s="217">
        <v>44333</v>
      </c>
      <c r="C1065" s="218">
        <v>15.38</v>
      </c>
      <c r="D1065">
        <f>MAX(C1065:C$7096)</f>
        <v>15.38</v>
      </c>
      <c r="E1065" s="219">
        <f t="shared" si="32"/>
        <v>0</v>
      </c>
      <c r="H1065" s="241">
        <v>8.98</v>
      </c>
      <c r="I1065">
        <f>MAX(H1065:H$7096)</f>
        <v>16.82</v>
      </c>
      <c r="J1065" s="219">
        <f t="shared" si="33"/>
        <v>-0.46611177170035673</v>
      </c>
    </row>
    <row r="1066" spans="2:10">
      <c r="B1066" s="217">
        <v>44330</v>
      </c>
      <c r="C1066" s="218">
        <v>15.37</v>
      </c>
      <c r="D1066">
        <f>MAX(C1066:C$7096)</f>
        <v>15.37</v>
      </c>
      <c r="E1066" s="219">
        <f t="shared" si="32"/>
        <v>0</v>
      </c>
      <c r="H1066" s="241">
        <v>8.98</v>
      </c>
      <c r="I1066">
        <f>MAX(H1066:H$7096)</f>
        <v>16.82</v>
      </c>
      <c r="J1066" s="219">
        <f t="shared" si="33"/>
        <v>-0.46611177170035673</v>
      </c>
    </row>
    <row r="1067" spans="2:10">
      <c r="B1067" s="217">
        <v>44329</v>
      </c>
      <c r="C1067" s="218">
        <v>15.37</v>
      </c>
      <c r="D1067">
        <f>MAX(C1067:C$7096)</f>
        <v>15.37</v>
      </c>
      <c r="E1067" s="219">
        <f t="shared" si="32"/>
        <v>0</v>
      </c>
      <c r="H1067" s="241">
        <v>8.98</v>
      </c>
      <c r="I1067">
        <f>MAX(H1067:H$7096)</f>
        <v>16.82</v>
      </c>
      <c r="J1067" s="219">
        <f t="shared" si="33"/>
        <v>-0.46611177170035673</v>
      </c>
    </row>
    <row r="1068" spans="2:10">
      <c r="B1068" s="217">
        <v>44328</v>
      </c>
      <c r="C1068" s="218">
        <v>15.34</v>
      </c>
      <c r="D1068">
        <f>MAX(C1068:C$7096)</f>
        <v>15.34</v>
      </c>
      <c r="E1068" s="219">
        <f t="shared" si="32"/>
        <v>0</v>
      </c>
      <c r="H1068" s="241">
        <v>8.98</v>
      </c>
      <c r="I1068">
        <f>MAX(H1068:H$7096)</f>
        <v>16.82</v>
      </c>
      <c r="J1068" s="219">
        <f t="shared" si="33"/>
        <v>-0.46611177170035673</v>
      </c>
    </row>
    <row r="1069" spans="2:10">
      <c r="B1069" s="217">
        <v>44327</v>
      </c>
      <c r="C1069" s="218">
        <v>15.34</v>
      </c>
      <c r="D1069">
        <f>MAX(C1069:C$7096)</f>
        <v>15.34</v>
      </c>
      <c r="E1069" s="219">
        <f t="shared" si="32"/>
        <v>0</v>
      </c>
      <c r="H1069" s="241">
        <v>8.98</v>
      </c>
      <c r="I1069">
        <f>MAX(H1069:H$7096)</f>
        <v>16.82</v>
      </c>
      <c r="J1069" s="219">
        <f t="shared" si="33"/>
        <v>-0.46611177170035673</v>
      </c>
    </row>
    <row r="1070" spans="2:10">
      <c r="B1070" s="217">
        <v>44326</v>
      </c>
      <c r="C1070" s="218">
        <v>15.34</v>
      </c>
      <c r="D1070">
        <f>MAX(C1070:C$7096)</f>
        <v>15.34</v>
      </c>
      <c r="E1070" s="219">
        <f t="shared" si="32"/>
        <v>0</v>
      </c>
      <c r="H1070" s="241">
        <v>8.98</v>
      </c>
      <c r="I1070">
        <f>MAX(H1070:H$7096)</f>
        <v>16.82</v>
      </c>
      <c r="J1070" s="219">
        <f t="shared" si="33"/>
        <v>-0.46611177170035673</v>
      </c>
    </row>
    <row r="1071" spans="2:10">
      <c r="B1071" s="217">
        <v>44323</v>
      </c>
      <c r="C1071" s="218">
        <v>15.33</v>
      </c>
      <c r="D1071">
        <f>MAX(C1071:C$7096)</f>
        <v>15.33</v>
      </c>
      <c r="E1071" s="219">
        <f t="shared" si="32"/>
        <v>0</v>
      </c>
      <c r="H1071" s="241">
        <v>8.98</v>
      </c>
      <c r="I1071">
        <f>MAX(H1071:H$7096)</f>
        <v>16.82</v>
      </c>
      <c r="J1071" s="219">
        <f t="shared" si="33"/>
        <v>-0.46611177170035673</v>
      </c>
    </row>
    <row r="1072" spans="2:10">
      <c r="B1072" s="217">
        <v>44322</v>
      </c>
      <c r="C1072" s="218">
        <v>15.33</v>
      </c>
      <c r="D1072">
        <f>MAX(C1072:C$7096)</f>
        <v>15.33</v>
      </c>
      <c r="E1072" s="219">
        <f t="shared" si="32"/>
        <v>0</v>
      </c>
      <c r="H1072" s="241">
        <v>8.98</v>
      </c>
      <c r="I1072">
        <f>MAX(H1072:H$7096)</f>
        <v>16.82</v>
      </c>
      <c r="J1072" s="219">
        <f t="shared" si="33"/>
        <v>-0.46611177170035673</v>
      </c>
    </row>
    <row r="1073" spans="2:10">
      <c r="B1073" s="217">
        <v>44321</v>
      </c>
      <c r="C1073" s="218">
        <v>15.33</v>
      </c>
      <c r="D1073">
        <f>MAX(C1073:C$7096)</f>
        <v>15.33</v>
      </c>
      <c r="E1073" s="219">
        <f t="shared" si="32"/>
        <v>0</v>
      </c>
      <c r="H1073" s="241">
        <v>8.98</v>
      </c>
      <c r="I1073">
        <f>MAX(H1073:H$7096)</f>
        <v>16.82</v>
      </c>
      <c r="J1073" s="219">
        <f t="shared" si="33"/>
        <v>-0.46611177170035673</v>
      </c>
    </row>
    <row r="1074" spans="2:10">
      <c r="B1074" s="217">
        <v>44320</v>
      </c>
      <c r="C1074" s="218">
        <v>15.32</v>
      </c>
      <c r="D1074">
        <f>MAX(C1074:C$7096)</f>
        <v>15.32</v>
      </c>
      <c r="E1074" s="219">
        <f t="shared" si="32"/>
        <v>0</v>
      </c>
      <c r="H1074" s="241">
        <v>8.98</v>
      </c>
      <c r="I1074">
        <f>MAX(H1074:H$7096)</f>
        <v>16.82</v>
      </c>
      <c r="J1074" s="219">
        <f t="shared" si="33"/>
        <v>-0.46611177170035673</v>
      </c>
    </row>
    <row r="1075" spans="2:10">
      <c r="B1075" s="217">
        <v>44319</v>
      </c>
      <c r="C1075" s="218">
        <v>15.32</v>
      </c>
      <c r="D1075">
        <f>MAX(C1075:C$7096)</f>
        <v>15.32</v>
      </c>
      <c r="E1075" s="219">
        <f t="shared" si="32"/>
        <v>0</v>
      </c>
      <c r="H1075" s="241">
        <v>8.98</v>
      </c>
      <c r="I1075">
        <f>MAX(H1075:H$7096)</f>
        <v>16.82</v>
      </c>
      <c r="J1075" s="219">
        <f t="shared" si="33"/>
        <v>-0.46611177170035673</v>
      </c>
    </row>
    <row r="1076" spans="2:10">
      <c r="B1076" s="217">
        <v>44316</v>
      </c>
      <c r="C1076" s="218">
        <v>15.31</v>
      </c>
      <c r="D1076">
        <f>MAX(C1076:C$7096)</f>
        <v>15.31</v>
      </c>
      <c r="E1076" s="219">
        <f t="shared" si="32"/>
        <v>0</v>
      </c>
      <c r="H1076" s="241">
        <v>8.98</v>
      </c>
      <c r="I1076">
        <f>MAX(H1076:H$7096)</f>
        <v>16.82</v>
      </c>
      <c r="J1076" s="219">
        <f t="shared" si="33"/>
        <v>-0.46611177170035673</v>
      </c>
    </row>
    <row r="1077" spans="2:10">
      <c r="B1077" s="217">
        <v>44315</v>
      </c>
      <c r="C1077" s="218">
        <v>15.31</v>
      </c>
      <c r="D1077">
        <f>MAX(C1077:C$7096)</f>
        <v>15.31</v>
      </c>
      <c r="E1077" s="219">
        <f t="shared" si="32"/>
        <v>0</v>
      </c>
      <c r="H1077" s="241">
        <v>8.98</v>
      </c>
      <c r="I1077">
        <f>MAX(H1077:H$7096)</f>
        <v>16.82</v>
      </c>
      <c r="J1077" s="219">
        <f t="shared" si="33"/>
        <v>-0.46611177170035673</v>
      </c>
    </row>
    <row r="1078" spans="2:10">
      <c r="B1078" s="217">
        <v>44314</v>
      </c>
      <c r="C1078" s="218">
        <v>15.31</v>
      </c>
      <c r="D1078">
        <f>MAX(C1078:C$7096)</f>
        <v>15.31</v>
      </c>
      <c r="E1078" s="219">
        <f t="shared" si="32"/>
        <v>0</v>
      </c>
      <c r="H1078" s="241">
        <v>8.98</v>
      </c>
      <c r="I1078">
        <f>MAX(H1078:H$7096)</f>
        <v>16.82</v>
      </c>
      <c r="J1078" s="219">
        <f t="shared" si="33"/>
        <v>-0.46611177170035673</v>
      </c>
    </row>
    <row r="1079" spans="2:10">
      <c r="B1079" s="217">
        <v>44313</v>
      </c>
      <c r="C1079" s="218">
        <v>15.26</v>
      </c>
      <c r="D1079">
        <f>MAX(C1079:C$7096)</f>
        <v>15.26</v>
      </c>
      <c r="E1079" s="219">
        <f t="shared" si="32"/>
        <v>0</v>
      </c>
      <c r="H1079" s="241">
        <v>8.98</v>
      </c>
      <c r="I1079">
        <f>MAX(H1079:H$7096)</f>
        <v>16.82</v>
      </c>
      <c r="J1079" s="219">
        <f t="shared" si="33"/>
        <v>-0.46611177170035673</v>
      </c>
    </row>
    <row r="1080" spans="2:10">
      <c r="B1080" s="217">
        <v>44312</v>
      </c>
      <c r="C1080" s="218">
        <v>14.97</v>
      </c>
      <c r="D1080">
        <f>MAX(C1080:C$7096)</f>
        <v>14.97</v>
      </c>
      <c r="E1080" s="219">
        <f t="shared" si="32"/>
        <v>0</v>
      </c>
      <c r="H1080" s="241">
        <v>8.98</v>
      </c>
      <c r="I1080">
        <f>MAX(H1080:H$7096)</f>
        <v>16.82</v>
      </c>
      <c r="J1080" s="219">
        <f t="shared" si="33"/>
        <v>-0.46611177170035673</v>
      </c>
    </row>
    <row r="1081" spans="2:10">
      <c r="B1081" s="217">
        <v>44309</v>
      </c>
      <c r="C1081" s="218">
        <v>14.96</v>
      </c>
      <c r="D1081">
        <f>MAX(C1081:C$7096)</f>
        <v>14.96</v>
      </c>
      <c r="E1081" s="219">
        <f t="shared" si="32"/>
        <v>0</v>
      </c>
      <c r="H1081" s="241">
        <v>8.98</v>
      </c>
      <c r="I1081">
        <f>MAX(H1081:H$7096)</f>
        <v>16.82</v>
      </c>
      <c r="J1081" s="219">
        <f t="shared" si="33"/>
        <v>-0.46611177170035673</v>
      </c>
    </row>
    <row r="1082" spans="2:10">
      <c r="B1082" s="217">
        <v>44308</v>
      </c>
      <c r="C1082" s="218">
        <v>14.96</v>
      </c>
      <c r="D1082">
        <f>MAX(C1082:C$7096)</f>
        <v>14.96</v>
      </c>
      <c r="E1082" s="219">
        <f t="shared" si="32"/>
        <v>0</v>
      </c>
      <c r="H1082" s="241">
        <v>8.98</v>
      </c>
      <c r="I1082">
        <f>MAX(H1082:H$7096)</f>
        <v>16.82</v>
      </c>
      <c r="J1082" s="219">
        <f t="shared" si="33"/>
        <v>-0.46611177170035673</v>
      </c>
    </row>
    <row r="1083" spans="2:10">
      <c r="B1083" s="217">
        <v>44307</v>
      </c>
      <c r="C1083" s="218">
        <v>14.96</v>
      </c>
      <c r="D1083">
        <f>MAX(C1083:C$7096)</f>
        <v>14.96</v>
      </c>
      <c r="E1083" s="219">
        <f t="shared" si="32"/>
        <v>0</v>
      </c>
      <c r="H1083" s="241">
        <v>8.98</v>
      </c>
      <c r="I1083">
        <f>MAX(H1083:H$7096)</f>
        <v>16.82</v>
      </c>
      <c r="J1083" s="219">
        <f t="shared" si="33"/>
        <v>-0.46611177170035673</v>
      </c>
    </row>
    <row r="1084" spans="2:10">
      <c r="B1084" s="217">
        <v>44306</v>
      </c>
      <c r="C1084" s="218">
        <v>14.95</v>
      </c>
      <c r="D1084">
        <f>MAX(C1084:C$7096)</f>
        <v>14.95</v>
      </c>
      <c r="E1084" s="219">
        <f t="shared" si="32"/>
        <v>0</v>
      </c>
      <c r="H1084" s="241">
        <v>8.98</v>
      </c>
      <c r="I1084">
        <f>MAX(H1084:H$7096)</f>
        <v>16.82</v>
      </c>
      <c r="J1084" s="219">
        <f t="shared" si="33"/>
        <v>-0.46611177170035673</v>
      </c>
    </row>
    <row r="1085" spans="2:10">
      <c r="B1085" s="217">
        <v>44305</v>
      </c>
      <c r="C1085" s="218">
        <v>14.95</v>
      </c>
      <c r="D1085">
        <f>MAX(C1085:C$7096)</f>
        <v>14.95</v>
      </c>
      <c r="E1085" s="219">
        <f t="shared" si="32"/>
        <v>0</v>
      </c>
      <c r="H1085" s="241">
        <v>8.98</v>
      </c>
      <c r="I1085">
        <f>MAX(H1085:H$7096)</f>
        <v>16.82</v>
      </c>
      <c r="J1085" s="219">
        <f t="shared" si="33"/>
        <v>-0.46611177170035673</v>
      </c>
    </row>
    <row r="1086" spans="2:10">
      <c r="B1086" s="217">
        <v>44302</v>
      </c>
      <c r="C1086" s="218">
        <v>14.94</v>
      </c>
      <c r="D1086">
        <f>MAX(C1086:C$7096)</f>
        <v>14.94</v>
      </c>
      <c r="E1086" s="219">
        <f t="shared" si="32"/>
        <v>0</v>
      </c>
      <c r="H1086" s="241">
        <v>8.98</v>
      </c>
      <c r="I1086">
        <f>MAX(H1086:H$7096)</f>
        <v>16.82</v>
      </c>
      <c r="J1086" s="219">
        <f t="shared" si="33"/>
        <v>-0.46611177170035673</v>
      </c>
    </row>
    <row r="1087" spans="2:10">
      <c r="B1087" s="217">
        <v>44301</v>
      </c>
      <c r="C1087" s="218">
        <v>14.94</v>
      </c>
      <c r="D1087">
        <f>MAX(C1087:C$7096)</f>
        <v>14.94</v>
      </c>
      <c r="E1087" s="219">
        <f t="shared" si="32"/>
        <v>0</v>
      </c>
      <c r="H1087" s="241">
        <v>8.98</v>
      </c>
      <c r="I1087">
        <f>MAX(H1087:H$7096)</f>
        <v>16.82</v>
      </c>
      <c r="J1087" s="219">
        <f t="shared" si="33"/>
        <v>-0.46611177170035673</v>
      </c>
    </row>
    <row r="1088" spans="2:10">
      <c r="B1088" s="217">
        <v>44300</v>
      </c>
      <c r="C1088" s="218">
        <v>14.94</v>
      </c>
      <c r="D1088">
        <f>MAX(C1088:C$7096)</f>
        <v>14.94</v>
      </c>
      <c r="E1088" s="219">
        <f t="shared" si="32"/>
        <v>0</v>
      </c>
      <c r="H1088" s="241">
        <v>8.98</v>
      </c>
      <c r="I1088">
        <f>MAX(H1088:H$7096)</f>
        <v>16.82</v>
      </c>
      <c r="J1088" s="219">
        <f t="shared" si="33"/>
        <v>-0.46611177170035673</v>
      </c>
    </row>
    <row r="1089" spans="2:10">
      <c r="B1089" s="217">
        <v>44299</v>
      </c>
      <c r="C1089" s="218">
        <v>14.94</v>
      </c>
      <c r="D1089">
        <f>MAX(C1089:C$7096)</f>
        <v>14.94</v>
      </c>
      <c r="E1089" s="219">
        <f t="shared" si="32"/>
        <v>0</v>
      </c>
      <c r="H1089" s="241">
        <v>8.98</v>
      </c>
      <c r="I1089">
        <f>MAX(H1089:H$7096)</f>
        <v>16.82</v>
      </c>
      <c r="J1089" s="219">
        <f t="shared" si="33"/>
        <v>-0.46611177170035673</v>
      </c>
    </row>
    <row r="1090" spans="2:10">
      <c r="B1090" s="217">
        <v>44298</v>
      </c>
      <c r="C1090" s="218">
        <v>14.93</v>
      </c>
      <c r="D1090">
        <f>MAX(C1090:C$7096)</f>
        <v>14.93</v>
      </c>
      <c r="E1090" s="219">
        <f t="shared" ref="E1090:E1153" si="34">(C1090-D1090)/D1090</f>
        <v>0</v>
      </c>
      <c r="H1090" s="241">
        <v>8.98</v>
      </c>
      <c r="I1090">
        <f>MAX(H1090:H$7096)</f>
        <v>16.82</v>
      </c>
      <c r="J1090" s="219">
        <f t="shared" ref="J1090:J1153" si="35">(H1090-I1090)/I1090</f>
        <v>-0.46611177170035673</v>
      </c>
    </row>
    <row r="1091" spans="2:10">
      <c r="B1091" s="217">
        <v>44295</v>
      </c>
      <c r="C1091" s="218">
        <v>14.93</v>
      </c>
      <c r="D1091">
        <f>MAX(C1091:C$7096)</f>
        <v>14.93</v>
      </c>
      <c r="E1091" s="219">
        <f t="shared" si="34"/>
        <v>0</v>
      </c>
      <c r="H1091" s="241">
        <v>8.98</v>
      </c>
      <c r="I1091">
        <f>MAX(H1091:H$7096)</f>
        <v>16.82</v>
      </c>
      <c r="J1091" s="219">
        <f t="shared" si="35"/>
        <v>-0.46611177170035673</v>
      </c>
    </row>
    <row r="1092" spans="2:10">
      <c r="B1092" s="217">
        <v>44294</v>
      </c>
      <c r="C1092" s="218">
        <v>14.92</v>
      </c>
      <c r="D1092">
        <f>MAX(C1092:C$7096)</f>
        <v>14.92</v>
      </c>
      <c r="E1092" s="219">
        <f t="shared" si="34"/>
        <v>0</v>
      </c>
      <c r="H1092" s="241">
        <v>8.98</v>
      </c>
      <c r="I1092">
        <f>MAX(H1092:H$7096)</f>
        <v>16.82</v>
      </c>
      <c r="J1092" s="219">
        <f t="shared" si="35"/>
        <v>-0.46611177170035673</v>
      </c>
    </row>
    <row r="1093" spans="2:10">
      <c r="B1093" s="217">
        <v>44293</v>
      </c>
      <c r="C1093" s="218">
        <v>14.92</v>
      </c>
      <c r="D1093">
        <f>MAX(C1093:C$7096)</f>
        <v>14.92</v>
      </c>
      <c r="E1093" s="219">
        <f t="shared" si="34"/>
        <v>0</v>
      </c>
      <c r="H1093" s="241">
        <v>8.98</v>
      </c>
      <c r="I1093">
        <f>MAX(H1093:H$7096)</f>
        <v>16.82</v>
      </c>
      <c r="J1093" s="219">
        <f t="shared" si="35"/>
        <v>-0.46611177170035673</v>
      </c>
    </row>
    <row r="1094" spans="2:10">
      <c r="B1094" s="217">
        <v>44292</v>
      </c>
      <c r="C1094" s="218">
        <v>14.92</v>
      </c>
      <c r="D1094">
        <f>MAX(C1094:C$7096)</f>
        <v>14.92</v>
      </c>
      <c r="E1094" s="219">
        <f t="shared" si="34"/>
        <v>0</v>
      </c>
      <c r="H1094" s="241">
        <v>8.98</v>
      </c>
      <c r="I1094">
        <f>MAX(H1094:H$7096)</f>
        <v>16.82</v>
      </c>
      <c r="J1094" s="219">
        <f t="shared" si="35"/>
        <v>-0.46611177170035673</v>
      </c>
    </row>
    <row r="1095" spans="2:10">
      <c r="B1095" s="217">
        <v>44291</v>
      </c>
      <c r="C1095" s="218">
        <v>14.92</v>
      </c>
      <c r="D1095">
        <f>MAX(C1095:C$7096)</f>
        <v>14.92</v>
      </c>
      <c r="E1095" s="219">
        <f t="shared" si="34"/>
        <v>0</v>
      </c>
      <c r="H1095" s="241">
        <v>8.98</v>
      </c>
      <c r="I1095">
        <f>MAX(H1095:H$7096)</f>
        <v>16.82</v>
      </c>
      <c r="J1095" s="219">
        <f t="shared" si="35"/>
        <v>-0.46611177170035673</v>
      </c>
    </row>
    <row r="1096" spans="2:10">
      <c r="B1096" s="217">
        <v>44288</v>
      </c>
      <c r="C1096" s="218">
        <v>14.9</v>
      </c>
      <c r="D1096">
        <f>MAX(C1096:C$7096)</f>
        <v>14.9</v>
      </c>
      <c r="E1096" s="219">
        <f t="shared" si="34"/>
        <v>0</v>
      </c>
      <c r="H1096" s="241">
        <v>8.98</v>
      </c>
      <c r="I1096">
        <f>MAX(H1096:H$7096)</f>
        <v>16.82</v>
      </c>
      <c r="J1096" s="219">
        <f t="shared" si="35"/>
        <v>-0.46611177170035673</v>
      </c>
    </row>
    <row r="1097" spans="2:10">
      <c r="B1097" s="217">
        <v>44287</v>
      </c>
      <c r="C1097" s="218">
        <v>14.9</v>
      </c>
      <c r="D1097">
        <f>MAX(C1097:C$7096)</f>
        <v>14.9</v>
      </c>
      <c r="E1097" s="219">
        <f t="shared" si="34"/>
        <v>0</v>
      </c>
      <c r="H1097" s="241">
        <v>8.98</v>
      </c>
      <c r="I1097">
        <f>MAX(H1097:H$7096)</f>
        <v>16.82</v>
      </c>
      <c r="J1097" s="219">
        <f t="shared" si="35"/>
        <v>-0.46611177170035673</v>
      </c>
    </row>
    <row r="1098" spans="2:10">
      <c r="B1098" s="217">
        <v>44286</v>
      </c>
      <c r="C1098" s="218">
        <v>14.9</v>
      </c>
      <c r="D1098">
        <f>MAX(C1098:C$7096)</f>
        <v>14.9</v>
      </c>
      <c r="E1098" s="219">
        <f t="shared" si="34"/>
        <v>0</v>
      </c>
      <c r="H1098" s="241">
        <v>8.98</v>
      </c>
      <c r="I1098">
        <f>MAX(H1098:H$7096)</f>
        <v>16.82</v>
      </c>
      <c r="J1098" s="219">
        <f t="shared" si="35"/>
        <v>-0.46611177170035673</v>
      </c>
    </row>
    <row r="1099" spans="2:10">
      <c r="B1099" s="217">
        <v>44285</v>
      </c>
      <c r="C1099" s="218">
        <v>14.89</v>
      </c>
      <c r="D1099">
        <f>MAX(C1099:C$7096)</f>
        <v>14.89</v>
      </c>
      <c r="E1099" s="219">
        <f t="shared" si="34"/>
        <v>0</v>
      </c>
      <c r="H1099" s="241">
        <v>8.98</v>
      </c>
      <c r="I1099">
        <f>MAX(H1099:H$7096)</f>
        <v>16.82</v>
      </c>
      <c r="J1099" s="219">
        <f t="shared" si="35"/>
        <v>-0.46611177170035673</v>
      </c>
    </row>
    <row r="1100" spans="2:10">
      <c r="B1100" s="217">
        <v>44284</v>
      </c>
      <c r="C1100" s="218">
        <v>14.89</v>
      </c>
      <c r="D1100">
        <f>MAX(C1100:C$7096)</f>
        <v>14.89</v>
      </c>
      <c r="E1100" s="219">
        <f t="shared" si="34"/>
        <v>0</v>
      </c>
      <c r="H1100" s="241">
        <v>8.98</v>
      </c>
      <c r="I1100">
        <f>MAX(H1100:H$7096)</f>
        <v>16.82</v>
      </c>
      <c r="J1100" s="219">
        <f t="shared" si="35"/>
        <v>-0.46611177170035673</v>
      </c>
    </row>
    <row r="1101" spans="2:10">
      <c r="B1101" s="217">
        <v>44281</v>
      </c>
      <c r="C1101" s="218">
        <v>14.88</v>
      </c>
      <c r="D1101">
        <f>MAX(C1101:C$7096)</f>
        <v>14.88</v>
      </c>
      <c r="E1101" s="219">
        <f t="shared" si="34"/>
        <v>0</v>
      </c>
      <c r="H1101" s="241">
        <v>8.98</v>
      </c>
      <c r="I1101">
        <f>MAX(H1101:H$7096)</f>
        <v>16.82</v>
      </c>
      <c r="J1101" s="219">
        <f t="shared" si="35"/>
        <v>-0.46611177170035673</v>
      </c>
    </row>
    <row r="1102" spans="2:10">
      <c r="B1102" s="217">
        <v>44280</v>
      </c>
      <c r="C1102" s="218">
        <v>14.88</v>
      </c>
      <c r="D1102">
        <f>MAX(C1102:C$7096)</f>
        <v>14.88</v>
      </c>
      <c r="E1102" s="219">
        <f t="shared" si="34"/>
        <v>0</v>
      </c>
      <c r="H1102" s="241">
        <v>8.98</v>
      </c>
      <c r="I1102">
        <f>MAX(H1102:H$7096)</f>
        <v>16.82</v>
      </c>
      <c r="J1102" s="219">
        <f t="shared" si="35"/>
        <v>-0.46611177170035673</v>
      </c>
    </row>
    <row r="1103" spans="2:10">
      <c r="B1103" s="217">
        <v>44279</v>
      </c>
      <c r="C1103" s="218">
        <v>14.88</v>
      </c>
      <c r="D1103">
        <f>MAX(C1103:C$7096)</f>
        <v>14.88</v>
      </c>
      <c r="E1103" s="219">
        <f t="shared" si="34"/>
        <v>0</v>
      </c>
      <c r="H1103" s="241">
        <v>8.98</v>
      </c>
      <c r="I1103">
        <f>MAX(H1103:H$7096)</f>
        <v>16.82</v>
      </c>
      <c r="J1103" s="219">
        <f t="shared" si="35"/>
        <v>-0.46611177170035673</v>
      </c>
    </row>
    <row r="1104" spans="2:10">
      <c r="B1104" s="217">
        <v>44278</v>
      </c>
      <c r="C1104" s="218">
        <v>14.88</v>
      </c>
      <c r="D1104">
        <f>MAX(C1104:C$7096)</f>
        <v>14.88</v>
      </c>
      <c r="E1104" s="219">
        <f t="shared" si="34"/>
        <v>0</v>
      </c>
      <c r="H1104" s="241">
        <v>8.98</v>
      </c>
      <c r="I1104">
        <f>MAX(H1104:H$7096)</f>
        <v>16.82</v>
      </c>
      <c r="J1104" s="219">
        <f t="shared" si="35"/>
        <v>-0.46611177170035673</v>
      </c>
    </row>
    <row r="1105" spans="2:10">
      <c r="B1105" s="217">
        <v>44277</v>
      </c>
      <c r="C1105" s="218">
        <v>14.87</v>
      </c>
      <c r="D1105">
        <f>MAX(C1105:C$7096)</f>
        <v>14.87</v>
      </c>
      <c r="E1105" s="219">
        <f t="shared" si="34"/>
        <v>0</v>
      </c>
      <c r="H1105" s="241">
        <v>8.98</v>
      </c>
      <c r="I1105">
        <f>MAX(H1105:H$7096)</f>
        <v>16.82</v>
      </c>
      <c r="J1105" s="219">
        <f t="shared" si="35"/>
        <v>-0.46611177170035673</v>
      </c>
    </row>
    <row r="1106" spans="2:10">
      <c r="B1106" s="217">
        <v>44274</v>
      </c>
      <c r="C1106" s="218">
        <v>14.87</v>
      </c>
      <c r="D1106">
        <f>MAX(C1106:C$7096)</f>
        <v>14.87</v>
      </c>
      <c r="E1106" s="219">
        <f t="shared" si="34"/>
        <v>0</v>
      </c>
      <c r="H1106" s="241">
        <v>8.98</v>
      </c>
      <c r="I1106">
        <f>MAX(H1106:H$7096)</f>
        <v>16.82</v>
      </c>
      <c r="J1106" s="219">
        <f t="shared" si="35"/>
        <v>-0.46611177170035673</v>
      </c>
    </row>
    <row r="1107" spans="2:10">
      <c r="B1107" s="217">
        <v>44273</v>
      </c>
      <c r="C1107" s="218">
        <v>14.86</v>
      </c>
      <c r="D1107">
        <f>MAX(C1107:C$7096)</f>
        <v>14.86</v>
      </c>
      <c r="E1107" s="219">
        <f t="shared" si="34"/>
        <v>0</v>
      </c>
      <c r="H1107" s="241">
        <v>8.98</v>
      </c>
      <c r="I1107">
        <f>MAX(H1107:H$7096)</f>
        <v>16.82</v>
      </c>
      <c r="J1107" s="219">
        <f t="shared" si="35"/>
        <v>-0.46611177170035673</v>
      </c>
    </row>
    <row r="1108" spans="2:10">
      <c r="B1108" s="217">
        <v>44272</v>
      </c>
      <c r="C1108" s="218">
        <v>14.86</v>
      </c>
      <c r="D1108">
        <f>MAX(C1108:C$7096)</f>
        <v>14.86</v>
      </c>
      <c r="E1108" s="219">
        <f t="shared" si="34"/>
        <v>0</v>
      </c>
      <c r="H1108" s="241">
        <v>8.98</v>
      </c>
      <c r="I1108">
        <f>MAX(H1108:H$7096)</f>
        <v>16.82</v>
      </c>
      <c r="J1108" s="219">
        <f t="shared" si="35"/>
        <v>-0.46611177170035673</v>
      </c>
    </row>
    <row r="1109" spans="2:10">
      <c r="B1109" s="217">
        <v>44271</v>
      </c>
      <c r="C1109" s="218">
        <v>14.86</v>
      </c>
      <c r="D1109">
        <f>MAX(C1109:C$7096)</f>
        <v>14.86</v>
      </c>
      <c r="E1109" s="219">
        <f t="shared" si="34"/>
        <v>0</v>
      </c>
      <c r="H1109" s="241">
        <v>8.98</v>
      </c>
      <c r="I1109">
        <f>MAX(H1109:H$7096)</f>
        <v>16.82</v>
      </c>
      <c r="J1109" s="219">
        <f t="shared" si="35"/>
        <v>-0.46611177170035673</v>
      </c>
    </row>
    <row r="1110" spans="2:10">
      <c r="B1110" s="217">
        <v>44270</v>
      </c>
      <c r="C1110" s="218">
        <v>14.84</v>
      </c>
      <c r="D1110">
        <f>MAX(C1110:C$7096)</f>
        <v>14.84</v>
      </c>
      <c r="E1110" s="219">
        <f t="shared" si="34"/>
        <v>0</v>
      </c>
      <c r="H1110" s="241">
        <v>8.98</v>
      </c>
      <c r="I1110">
        <f>MAX(H1110:H$7096)</f>
        <v>16.82</v>
      </c>
      <c r="J1110" s="219">
        <f t="shared" si="35"/>
        <v>-0.46611177170035673</v>
      </c>
    </row>
    <row r="1111" spans="2:10">
      <c r="B1111" s="217">
        <v>44267</v>
      </c>
      <c r="C1111" s="218">
        <v>14.84</v>
      </c>
      <c r="D1111">
        <f>MAX(C1111:C$7096)</f>
        <v>14.84</v>
      </c>
      <c r="E1111" s="219">
        <f t="shared" si="34"/>
        <v>0</v>
      </c>
      <c r="H1111" s="241">
        <v>8.98</v>
      </c>
      <c r="I1111">
        <f>MAX(H1111:H$7096)</f>
        <v>16.82</v>
      </c>
      <c r="J1111" s="219">
        <f t="shared" si="35"/>
        <v>-0.46611177170035673</v>
      </c>
    </row>
    <row r="1112" spans="2:10">
      <c r="B1112" s="217">
        <v>44266</v>
      </c>
      <c r="C1112" s="218">
        <v>14.83</v>
      </c>
      <c r="D1112">
        <f>MAX(C1112:C$7096)</f>
        <v>14.83</v>
      </c>
      <c r="E1112" s="219">
        <f t="shared" si="34"/>
        <v>0</v>
      </c>
      <c r="H1112" s="241">
        <v>8.98</v>
      </c>
      <c r="I1112">
        <f>MAX(H1112:H$7096)</f>
        <v>16.82</v>
      </c>
      <c r="J1112" s="219">
        <f t="shared" si="35"/>
        <v>-0.46611177170035673</v>
      </c>
    </row>
    <row r="1113" spans="2:10">
      <c r="B1113" s="217">
        <v>44265</v>
      </c>
      <c r="C1113" s="218">
        <v>14.83</v>
      </c>
      <c r="D1113">
        <f>MAX(C1113:C$7096)</f>
        <v>14.83</v>
      </c>
      <c r="E1113" s="219">
        <f t="shared" si="34"/>
        <v>0</v>
      </c>
      <c r="H1113" s="241">
        <v>8.98</v>
      </c>
      <c r="I1113">
        <f>MAX(H1113:H$7096)</f>
        <v>16.82</v>
      </c>
      <c r="J1113" s="219">
        <f t="shared" si="35"/>
        <v>-0.46611177170035673</v>
      </c>
    </row>
    <row r="1114" spans="2:10">
      <c r="B1114" s="217">
        <v>44264</v>
      </c>
      <c r="C1114" s="218">
        <v>14.83</v>
      </c>
      <c r="D1114">
        <f>MAX(C1114:C$7096)</f>
        <v>14.83</v>
      </c>
      <c r="E1114" s="219">
        <f t="shared" si="34"/>
        <v>0</v>
      </c>
      <c r="H1114" s="241">
        <v>8.98</v>
      </c>
      <c r="I1114">
        <f>MAX(H1114:H$7096)</f>
        <v>16.82</v>
      </c>
      <c r="J1114" s="219">
        <f t="shared" si="35"/>
        <v>-0.46611177170035673</v>
      </c>
    </row>
    <row r="1115" spans="2:10">
      <c r="B1115" s="217">
        <v>44263</v>
      </c>
      <c r="C1115" s="218">
        <v>14.83</v>
      </c>
      <c r="D1115">
        <f>MAX(C1115:C$7096)</f>
        <v>14.83</v>
      </c>
      <c r="E1115" s="219">
        <f t="shared" si="34"/>
        <v>0</v>
      </c>
      <c r="H1115" s="241">
        <v>8.98</v>
      </c>
      <c r="I1115">
        <f>MAX(H1115:H$7096)</f>
        <v>16.82</v>
      </c>
      <c r="J1115" s="219">
        <f t="shared" si="35"/>
        <v>-0.46611177170035673</v>
      </c>
    </row>
    <row r="1116" spans="2:10">
      <c r="B1116" s="217">
        <v>44260</v>
      </c>
      <c r="C1116" s="218">
        <v>14.82</v>
      </c>
      <c r="D1116">
        <f>MAX(C1116:C$7096)</f>
        <v>14.82</v>
      </c>
      <c r="E1116" s="219">
        <f t="shared" si="34"/>
        <v>0</v>
      </c>
      <c r="H1116" s="241">
        <v>8.98</v>
      </c>
      <c r="I1116">
        <f>MAX(H1116:H$7096)</f>
        <v>16.82</v>
      </c>
      <c r="J1116" s="219">
        <f t="shared" si="35"/>
        <v>-0.46611177170035673</v>
      </c>
    </row>
    <row r="1117" spans="2:10">
      <c r="B1117" s="217">
        <v>44259</v>
      </c>
      <c r="C1117" s="218">
        <v>14.82</v>
      </c>
      <c r="D1117">
        <f>MAX(C1117:C$7096)</f>
        <v>14.82</v>
      </c>
      <c r="E1117" s="219">
        <f t="shared" si="34"/>
        <v>0</v>
      </c>
      <c r="H1117" s="241">
        <v>8.98</v>
      </c>
      <c r="I1117">
        <f>MAX(H1117:H$7096)</f>
        <v>16.82</v>
      </c>
      <c r="J1117" s="219">
        <f t="shared" si="35"/>
        <v>-0.46611177170035673</v>
      </c>
    </row>
    <row r="1118" spans="2:10">
      <c r="B1118" s="217">
        <v>44258</v>
      </c>
      <c r="C1118" s="218">
        <v>14.81</v>
      </c>
      <c r="D1118">
        <f>MAX(C1118:C$7096)</f>
        <v>14.81</v>
      </c>
      <c r="E1118" s="219">
        <f t="shared" si="34"/>
        <v>0</v>
      </c>
      <c r="H1118" s="241">
        <v>8.98</v>
      </c>
      <c r="I1118">
        <f>MAX(H1118:H$7096)</f>
        <v>16.82</v>
      </c>
      <c r="J1118" s="219">
        <f t="shared" si="35"/>
        <v>-0.46611177170035673</v>
      </c>
    </row>
    <row r="1119" spans="2:10">
      <c r="B1119" s="217">
        <v>44257</v>
      </c>
      <c r="C1119" s="218">
        <v>14.81</v>
      </c>
      <c r="D1119">
        <f>MAX(C1119:C$7096)</f>
        <v>14.81</v>
      </c>
      <c r="E1119" s="219">
        <f t="shared" si="34"/>
        <v>0</v>
      </c>
      <c r="H1119" s="241">
        <v>14.85</v>
      </c>
      <c r="I1119">
        <f>MAX(H1119:H$7096)</f>
        <v>16.82</v>
      </c>
      <c r="J1119" s="219">
        <f t="shared" si="35"/>
        <v>-0.11712247324613559</v>
      </c>
    </row>
    <row r="1120" spans="2:10">
      <c r="B1120" s="217">
        <v>44256</v>
      </c>
      <c r="C1120" s="218">
        <v>14.81</v>
      </c>
      <c r="D1120">
        <f>MAX(C1120:C$7096)</f>
        <v>14.81</v>
      </c>
      <c r="E1120" s="219">
        <f t="shared" si="34"/>
        <v>0</v>
      </c>
      <c r="H1120" s="241">
        <v>14.85</v>
      </c>
      <c r="I1120">
        <f>MAX(H1120:H$7096)</f>
        <v>16.82</v>
      </c>
      <c r="J1120" s="219">
        <f t="shared" si="35"/>
        <v>-0.11712247324613559</v>
      </c>
    </row>
    <row r="1121" spans="2:10">
      <c r="B1121" s="217">
        <v>44253</v>
      </c>
      <c r="C1121" s="218">
        <v>14.8</v>
      </c>
      <c r="D1121">
        <f>MAX(C1121:C$7096)</f>
        <v>14.8</v>
      </c>
      <c r="E1121" s="219">
        <f t="shared" si="34"/>
        <v>0</v>
      </c>
      <c r="H1121" s="241">
        <v>14.85</v>
      </c>
      <c r="I1121">
        <f>MAX(H1121:H$7096)</f>
        <v>16.82</v>
      </c>
      <c r="J1121" s="219">
        <f t="shared" si="35"/>
        <v>-0.11712247324613559</v>
      </c>
    </row>
    <row r="1122" spans="2:10">
      <c r="B1122" s="217">
        <v>44252</v>
      </c>
      <c r="C1122" s="218">
        <v>14.8</v>
      </c>
      <c r="D1122">
        <f>MAX(C1122:C$7096)</f>
        <v>14.8</v>
      </c>
      <c r="E1122" s="219">
        <f t="shared" si="34"/>
        <v>0</v>
      </c>
      <c r="H1122" s="241">
        <v>14.85</v>
      </c>
      <c r="I1122">
        <f>MAX(H1122:H$7096)</f>
        <v>16.82</v>
      </c>
      <c r="J1122" s="219">
        <f t="shared" si="35"/>
        <v>-0.11712247324613559</v>
      </c>
    </row>
    <row r="1123" spans="2:10">
      <c r="B1123" s="217">
        <v>44251</v>
      </c>
      <c r="C1123" s="218">
        <v>14.8</v>
      </c>
      <c r="D1123">
        <f>MAX(C1123:C$7096)</f>
        <v>14.8</v>
      </c>
      <c r="E1123" s="219">
        <f t="shared" si="34"/>
        <v>0</v>
      </c>
      <c r="H1123" s="241">
        <v>14.85</v>
      </c>
      <c r="I1123">
        <f>MAX(H1123:H$7096)</f>
        <v>16.82</v>
      </c>
      <c r="J1123" s="219">
        <f t="shared" si="35"/>
        <v>-0.11712247324613559</v>
      </c>
    </row>
    <row r="1124" spans="2:10">
      <c r="B1124" s="217">
        <v>44250</v>
      </c>
      <c r="C1124" s="218">
        <v>14.79</v>
      </c>
      <c r="D1124">
        <f>MAX(C1124:C$7096)</f>
        <v>14.79</v>
      </c>
      <c r="E1124" s="219">
        <f t="shared" si="34"/>
        <v>0</v>
      </c>
      <c r="H1124" s="241">
        <v>14.85</v>
      </c>
      <c r="I1124">
        <f>MAX(H1124:H$7096)</f>
        <v>16.82</v>
      </c>
      <c r="J1124" s="219">
        <f t="shared" si="35"/>
        <v>-0.11712247324613559</v>
      </c>
    </row>
    <row r="1125" spans="2:10">
      <c r="B1125" s="217">
        <v>44249</v>
      </c>
      <c r="C1125" s="218">
        <v>14.79</v>
      </c>
      <c r="D1125">
        <f>MAX(C1125:C$7096)</f>
        <v>14.79</v>
      </c>
      <c r="E1125" s="219">
        <f t="shared" si="34"/>
        <v>0</v>
      </c>
      <c r="H1125" s="241">
        <v>14.85</v>
      </c>
      <c r="I1125">
        <f>MAX(H1125:H$7096)</f>
        <v>16.82</v>
      </c>
      <c r="J1125" s="219">
        <f t="shared" si="35"/>
        <v>-0.11712247324613559</v>
      </c>
    </row>
    <row r="1126" spans="2:10">
      <c r="B1126" s="217">
        <v>44246</v>
      </c>
      <c r="C1126" s="218">
        <v>14.79</v>
      </c>
      <c r="D1126">
        <f>MAX(C1126:C$7096)</f>
        <v>14.79</v>
      </c>
      <c r="E1126" s="219">
        <f t="shared" si="34"/>
        <v>0</v>
      </c>
      <c r="H1126" s="241">
        <v>14.85</v>
      </c>
      <c r="I1126">
        <f>MAX(H1126:H$7096)</f>
        <v>16.82</v>
      </c>
      <c r="J1126" s="219">
        <f t="shared" si="35"/>
        <v>-0.11712247324613559</v>
      </c>
    </row>
    <row r="1127" spans="2:10">
      <c r="B1127" s="217">
        <v>44245</v>
      </c>
      <c r="C1127" s="218">
        <v>14.78</v>
      </c>
      <c r="D1127">
        <f>MAX(C1127:C$7096)</f>
        <v>14.78</v>
      </c>
      <c r="E1127" s="219">
        <f t="shared" si="34"/>
        <v>0</v>
      </c>
      <c r="H1127" s="241">
        <v>14.85</v>
      </c>
      <c r="I1127">
        <f>MAX(H1127:H$7096)</f>
        <v>16.82</v>
      </c>
      <c r="J1127" s="219">
        <f t="shared" si="35"/>
        <v>-0.11712247324613559</v>
      </c>
    </row>
    <row r="1128" spans="2:10">
      <c r="B1128" s="217">
        <v>44244</v>
      </c>
      <c r="C1128" s="218">
        <v>14.78</v>
      </c>
      <c r="D1128">
        <f>MAX(C1128:C$7096)</f>
        <v>14.78</v>
      </c>
      <c r="E1128" s="219">
        <f t="shared" si="34"/>
        <v>0</v>
      </c>
      <c r="H1128" s="241">
        <v>14.85</v>
      </c>
      <c r="I1128">
        <f>MAX(H1128:H$7096)</f>
        <v>16.82</v>
      </c>
      <c r="J1128" s="219">
        <f t="shared" si="35"/>
        <v>-0.11712247324613559</v>
      </c>
    </row>
    <row r="1129" spans="2:10">
      <c r="B1129" s="217">
        <v>44243</v>
      </c>
      <c r="C1129" s="218">
        <v>14.78</v>
      </c>
      <c r="D1129">
        <f>MAX(C1129:C$7096)</f>
        <v>14.78</v>
      </c>
      <c r="E1129" s="219">
        <f t="shared" si="34"/>
        <v>0</v>
      </c>
      <c r="H1129" s="241">
        <v>14.85</v>
      </c>
      <c r="I1129">
        <f>MAX(H1129:H$7096)</f>
        <v>16.82</v>
      </c>
      <c r="J1129" s="219">
        <f t="shared" si="35"/>
        <v>-0.11712247324613559</v>
      </c>
    </row>
    <row r="1130" spans="2:10">
      <c r="B1130" s="217">
        <v>44242</v>
      </c>
      <c r="C1130" s="218">
        <v>14.78</v>
      </c>
      <c r="D1130">
        <f>MAX(C1130:C$7096)</f>
        <v>14.78</v>
      </c>
      <c r="E1130" s="219">
        <f t="shared" si="34"/>
        <v>0</v>
      </c>
      <c r="H1130" s="241">
        <v>14.85</v>
      </c>
      <c r="I1130">
        <f>MAX(H1130:H$7096)</f>
        <v>16.82</v>
      </c>
      <c r="J1130" s="219">
        <f t="shared" si="35"/>
        <v>-0.11712247324613559</v>
      </c>
    </row>
    <row r="1131" spans="2:10">
      <c r="B1131" s="217">
        <v>44239</v>
      </c>
      <c r="C1131" s="218">
        <v>14.77</v>
      </c>
      <c r="D1131">
        <f>MAX(C1131:C$7096)</f>
        <v>14.77</v>
      </c>
      <c r="E1131" s="219">
        <f t="shared" si="34"/>
        <v>0</v>
      </c>
      <c r="H1131" s="241">
        <v>14.85</v>
      </c>
      <c r="I1131">
        <f>MAX(H1131:H$7096)</f>
        <v>16.82</v>
      </c>
      <c r="J1131" s="219">
        <f t="shared" si="35"/>
        <v>-0.11712247324613559</v>
      </c>
    </row>
    <row r="1132" spans="2:10">
      <c r="B1132" s="217">
        <v>44238</v>
      </c>
      <c r="C1132" s="218">
        <v>14.77</v>
      </c>
      <c r="D1132">
        <f>MAX(C1132:C$7096)</f>
        <v>14.77</v>
      </c>
      <c r="E1132" s="219">
        <f t="shared" si="34"/>
        <v>0</v>
      </c>
      <c r="H1132" s="241">
        <v>14.85</v>
      </c>
      <c r="I1132">
        <f>MAX(H1132:H$7096)</f>
        <v>16.82</v>
      </c>
      <c r="J1132" s="219">
        <f t="shared" si="35"/>
        <v>-0.11712247324613559</v>
      </c>
    </row>
    <row r="1133" spans="2:10">
      <c r="B1133" s="217">
        <v>44237</v>
      </c>
      <c r="C1133" s="218">
        <v>14.76</v>
      </c>
      <c r="D1133">
        <f>MAX(C1133:C$7096)</f>
        <v>14.76</v>
      </c>
      <c r="E1133" s="219">
        <f t="shared" si="34"/>
        <v>0</v>
      </c>
      <c r="H1133" s="241">
        <v>14.85</v>
      </c>
      <c r="I1133">
        <f>MAX(H1133:H$7096)</f>
        <v>16.82</v>
      </c>
      <c r="J1133" s="219">
        <f t="shared" si="35"/>
        <v>-0.11712247324613559</v>
      </c>
    </row>
    <row r="1134" spans="2:10">
      <c r="B1134" s="217">
        <v>44236</v>
      </c>
      <c r="C1134" s="218">
        <v>14.76</v>
      </c>
      <c r="D1134">
        <f>MAX(C1134:C$7096)</f>
        <v>14.76</v>
      </c>
      <c r="E1134" s="219">
        <f t="shared" si="34"/>
        <v>0</v>
      </c>
      <c r="H1134" s="241">
        <v>14.85</v>
      </c>
      <c r="I1134">
        <f>MAX(H1134:H$7096)</f>
        <v>16.82</v>
      </c>
      <c r="J1134" s="219">
        <f t="shared" si="35"/>
        <v>-0.11712247324613559</v>
      </c>
    </row>
    <row r="1135" spans="2:10">
      <c r="B1135" s="217">
        <v>44235</v>
      </c>
      <c r="C1135" s="218">
        <v>14.76</v>
      </c>
      <c r="D1135">
        <f>MAX(C1135:C$7096)</f>
        <v>14.76</v>
      </c>
      <c r="E1135" s="219">
        <f t="shared" si="34"/>
        <v>0</v>
      </c>
      <c r="H1135" s="241">
        <v>14.85</v>
      </c>
      <c r="I1135">
        <f>MAX(H1135:H$7096)</f>
        <v>16.82</v>
      </c>
      <c r="J1135" s="219">
        <f t="shared" si="35"/>
        <v>-0.11712247324613559</v>
      </c>
    </row>
    <row r="1136" spans="2:10">
      <c r="B1136" s="217">
        <v>44232</v>
      </c>
      <c r="C1136" s="218">
        <v>14.75</v>
      </c>
      <c r="D1136">
        <f>MAX(C1136:C$7096)</f>
        <v>14.75</v>
      </c>
      <c r="E1136" s="219">
        <f t="shared" si="34"/>
        <v>0</v>
      </c>
      <c r="H1136" s="241">
        <v>14.85</v>
      </c>
      <c r="I1136">
        <f>MAX(H1136:H$7096)</f>
        <v>16.82</v>
      </c>
      <c r="J1136" s="219">
        <f t="shared" si="35"/>
        <v>-0.11712247324613559</v>
      </c>
    </row>
    <row r="1137" spans="2:10">
      <c r="B1137" s="217">
        <v>44231</v>
      </c>
      <c r="C1137" s="218">
        <v>14.75</v>
      </c>
      <c r="D1137">
        <f>MAX(C1137:C$7096)</f>
        <v>14.75</v>
      </c>
      <c r="E1137" s="219">
        <f t="shared" si="34"/>
        <v>0</v>
      </c>
      <c r="H1137" s="241">
        <v>14.85</v>
      </c>
      <c r="I1137">
        <f>MAX(H1137:H$7096)</f>
        <v>16.82</v>
      </c>
      <c r="J1137" s="219">
        <f t="shared" si="35"/>
        <v>-0.11712247324613559</v>
      </c>
    </row>
    <row r="1138" spans="2:10">
      <c r="B1138" s="217">
        <v>44230</v>
      </c>
      <c r="C1138" s="218">
        <v>14.75</v>
      </c>
      <c r="D1138">
        <f>MAX(C1138:C$7096)</f>
        <v>14.75</v>
      </c>
      <c r="E1138" s="219">
        <f t="shared" si="34"/>
        <v>0</v>
      </c>
      <c r="H1138" s="241">
        <v>14.85</v>
      </c>
      <c r="I1138">
        <f>MAX(H1138:H$7096)</f>
        <v>16.82</v>
      </c>
      <c r="J1138" s="219">
        <f t="shared" si="35"/>
        <v>-0.11712247324613559</v>
      </c>
    </row>
    <row r="1139" spans="2:10">
      <c r="B1139" s="217">
        <v>44229</v>
      </c>
      <c r="C1139" s="218">
        <v>14.74</v>
      </c>
      <c r="D1139">
        <f>MAX(C1139:C$7096)</f>
        <v>14.74</v>
      </c>
      <c r="E1139" s="219">
        <f t="shared" si="34"/>
        <v>0</v>
      </c>
      <c r="H1139" s="241">
        <v>14.85</v>
      </c>
      <c r="I1139">
        <f>MAX(H1139:H$7096)</f>
        <v>16.82</v>
      </c>
      <c r="J1139" s="219">
        <f t="shared" si="35"/>
        <v>-0.11712247324613559</v>
      </c>
    </row>
    <row r="1140" spans="2:10">
      <c r="B1140" s="217">
        <v>44228</v>
      </c>
      <c r="C1140" s="218">
        <v>14.68</v>
      </c>
      <c r="D1140">
        <f>MAX(C1140:C$7096)</f>
        <v>14.68</v>
      </c>
      <c r="E1140" s="219">
        <f t="shared" si="34"/>
        <v>0</v>
      </c>
      <c r="H1140" s="241">
        <v>14.85</v>
      </c>
      <c r="I1140">
        <f>MAX(H1140:H$7096)</f>
        <v>16.82</v>
      </c>
      <c r="J1140" s="219">
        <f t="shared" si="35"/>
        <v>-0.11712247324613559</v>
      </c>
    </row>
    <row r="1141" spans="2:10">
      <c r="B1141" s="217">
        <v>44225</v>
      </c>
      <c r="C1141" s="218">
        <v>14.67</v>
      </c>
      <c r="D1141">
        <f>MAX(C1141:C$7096)</f>
        <v>14.67</v>
      </c>
      <c r="E1141" s="219">
        <f t="shared" si="34"/>
        <v>0</v>
      </c>
      <c r="H1141" s="241">
        <v>14.85</v>
      </c>
      <c r="I1141">
        <f>MAX(H1141:H$7096)</f>
        <v>16.82</v>
      </c>
      <c r="J1141" s="219">
        <f t="shared" si="35"/>
        <v>-0.11712247324613559</v>
      </c>
    </row>
    <row r="1142" spans="2:10">
      <c r="B1142" s="217">
        <v>44224</v>
      </c>
      <c r="C1142" s="218">
        <v>14.61</v>
      </c>
      <c r="D1142">
        <f>MAX(C1142:C$7096)</f>
        <v>14.62</v>
      </c>
      <c r="E1142" s="219">
        <f t="shared" si="34"/>
        <v>-6.8399452804376111E-4</v>
      </c>
      <c r="H1142" s="241">
        <v>14.85</v>
      </c>
      <c r="I1142">
        <f>MAX(H1142:H$7096)</f>
        <v>16.82</v>
      </c>
      <c r="J1142" s="219">
        <f t="shared" si="35"/>
        <v>-0.11712247324613559</v>
      </c>
    </row>
    <row r="1143" spans="2:10">
      <c r="B1143" s="217">
        <v>44223</v>
      </c>
      <c r="C1143" s="218">
        <v>14.61</v>
      </c>
      <c r="D1143">
        <f>MAX(C1143:C$7096)</f>
        <v>14.62</v>
      </c>
      <c r="E1143" s="219">
        <f t="shared" si="34"/>
        <v>-6.8399452804376111E-4</v>
      </c>
      <c r="H1143" s="241">
        <v>14.85</v>
      </c>
      <c r="I1143">
        <f>MAX(H1143:H$7096)</f>
        <v>16.82</v>
      </c>
      <c r="J1143" s="219">
        <f t="shared" si="35"/>
        <v>-0.11712247324613559</v>
      </c>
    </row>
    <row r="1144" spans="2:10">
      <c r="B1144" s="217">
        <v>44222</v>
      </c>
      <c r="C1144" s="218">
        <v>14.6</v>
      </c>
      <c r="D1144">
        <f>MAX(C1144:C$7096)</f>
        <v>14.62</v>
      </c>
      <c r="E1144" s="219">
        <f t="shared" si="34"/>
        <v>-1.3679890560875222E-3</v>
      </c>
      <c r="H1144" s="241">
        <v>14.85</v>
      </c>
      <c r="I1144">
        <f>MAX(H1144:H$7096)</f>
        <v>16.82</v>
      </c>
      <c r="J1144" s="219">
        <f t="shared" si="35"/>
        <v>-0.11712247324613559</v>
      </c>
    </row>
    <row r="1145" spans="2:10">
      <c r="B1145" s="217">
        <v>44221</v>
      </c>
      <c r="C1145" s="218">
        <v>14.6</v>
      </c>
      <c r="D1145">
        <f>MAX(C1145:C$7096)</f>
        <v>14.62</v>
      </c>
      <c r="E1145" s="219">
        <f t="shared" si="34"/>
        <v>-1.3679890560875222E-3</v>
      </c>
      <c r="H1145" s="241">
        <v>14.85</v>
      </c>
      <c r="I1145">
        <f>MAX(H1145:H$7096)</f>
        <v>16.82</v>
      </c>
      <c r="J1145" s="219">
        <f t="shared" si="35"/>
        <v>-0.11712247324613559</v>
      </c>
    </row>
    <row r="1146" spans="2:10">
      <c r="B1146" s="217">
        <v>44218</v>
      </c>
      <c r="C1146" s="218">
        <v>14.59</v>
      </c>
      <c r="D1146">
        <f>MAX(C1146:C$7096)</f>
        <v>14.62</v>
      </c>
      <c r="E1146" s="219">
        <f t="shared" si="34"/>
        <v>-2.0519835841312831E-3</v>
      </c>
      <c r="H1146" s="241">
        <v>14.85</v>
      </c>
      <c r="I1146">
        <f>MAX(H1146:H$7096)</f>
        <v>16.82</v>
      </c>
      <c r="J1146" s="219">
        <f t="shared" si="35"/>
        <v>-0.11712247324613559</v>
      </c>
    </row>
    <row r="1147" spans="2:10">
      <c r="B1147" s="217">
        <v>44217</v>
      </c>
      <c r="C1147" s="218">
        <v>14.62</v>
      </c>
      <c r="D1147">
        <f>MAX(C1147:C$7096)</f>
        <v>14.62</v>
      </c>
      <c r="E1147" s="219">
        <f t="shared" si="34"/>
        <v>0</v>
      </c>
      <c r="H1147" s="241">
        <v>14.85</v>
      </c>
      <c r="I1147">
        <f>MAX(H1147:H$7096)</f>
        <v>16.82</v>
      </c>
      <c r="J1147" s="219">
        <f t="shared" si="35"/>
        <v>-0.11712247324613559</v>
      </c>
    </row>
    <row r="1148" spans="2:10">
      <c r="B1148" s="217">
        <v>44216</v>
      </c>
      <c r="C1148" s="218">
        <v>14.62</v>
      </c>
      <c r="D1148">
        <f>MAX(C1148:C$7096)</f>
        <v>14.62</v>
      </c>
      <c r="E1148" s="219">
        <f t="shared" si="34"/>
        <v>0</v>
      </c>
      <c r="H1148" s="241">
        <v>14.85</v>
      </c>
      <c r="I1148">
        <f>MAX(H1148:H$7096)</f>
        <v>16.82</v>
      </c>
      <c r="J1148" s="219">
        <f t="shared" si="35"/>
        <v>-0.11712247324613559</v>
      </c>
    </row>
    <row r="1149" spans="2:10">
      <c r="B1149" s="217">
        <v>44215</v>
      </c>
      <c r="C1149" s="218">
        <v>14.61</v>
      </c>
      <c r="D1149">
        <f>MAX(C1149:C$7096)</f>
        <v>14.61</v>
      </c>
      <c r="E1149" s="219">
        <f t="shared" si="34"/>
        <v>0</v>
      </c>
      <c r="H1149" s="241">
        <v>14.85</v>
      </c>
      <c r="I1149">
        <f>MAX(H1149:H$7096)</f>
        <v>16.82</v>
      </c>
      <c r="J1149" s="219">
        <f t="shared" si="35"/>
        <v>-0.11712247324613559</v>
      </c>
    </row>
    <row r="1150" spans="2:10">
      <c r="B1150" s="217">
        <v>44214</v>
      </c>
      <c r="C1150" s="218">
        <v>14.61</v>
      </c>
      <c r="D1150">
        <f>MAX(C1150:C$7096)</f>
        <v>14.61</v>
      </c>
      <c r="E1150" s="219">
        <f t="shared" si="34"/>
        <v>0</v>
      </c>
      <c r="H1150" s="241">
        <v>14.85</v>
      </c>
      <c r="I1150">
        <f>MAX(H1150:H$7096)</f>
        <v>16.82</v>
      </c>
      <c r="J1150" s="219">
        <f t="shared" si="35"/>
        <v>-0.11712247324613559</v>
      </c>
    </row>
    <row r="1151" spans="2:10">
      <c r="B1151" s="217">
        <v>44211</v>
      </c>
      <c r="C1151" s="218">
        <v>14.6</v>
      </c>
      <c r="D1151">
        <f>MAX(C1151:C$7096)</f>
        <v>14.6</v>
      </c>
      <c r="E1151" s="219">
        <f t="shared" si="34"/>
        <v>0</v>
      </c>
      <c r="H1151" s="241">
        <v>14.85</v>
      </c>
      <c r="I1151">
        <f>MAX(H1151:H$7096)</f>
        <v>16.82</v>
      </c>
      <c r="J1151" s="219">
        <f t="shared" si="35"/>
        <v>-0.11712247324613559</v>
      </c>
    </row>
    <row r="1152" spans="2:10">
      <c r="B1152" s="217">
        <v>44210</v>
      </c>
      <c r="C1152" s="218">
        <v>14.6</v>
      </c>
      <c r="D1152">
        <f>MAX(C1152:C$7096)</f>
        <v>14.6</v>
      </c>
      <c r="E1152" s="219">
        <f t="shared" si="34"/>
        <v>0</v>
      </c>
      <c r="H1152" s="241">
        <v>14.85</v>
      </c>
      <c r="I1152">
        <f>MAX(H1152:H$7096)</f>
        <v>16.82</v>
      </c>
      <c r="J1152" s="219">
        <f t="shared" si="35"/>
        <v>-0.11712247324613559</v>
      </c>
    </row>
    <row r="1153" spans="2:10">
      <c r="B1153" s="217">
        <v>44209</v>
      </c>
      <c r="C1153" s="218">
        <v>14.6</v>
      </c>
      <c r="D1153">
        <f>MAX(C1153:C$7096)</f>
        <v>14.6</v>
      </c>
      <c r="E1153" s="219">
        <f t="shared" si="34"/>
        <v>0</v>
      </c>
      <c r="H1153" s="241">
        <v>14.85</v>
      </c>
      <c r="I1153">
        <f>MAX(H1153:H$7096)</f>
        <v>16.82</v>
      </c>
      <c r="J1153" s="219">
        <f t="shared" si="35"/>
        <v>-0.11712247324613559</v>
      </c>
    </row>
    <row r="1154" spans="2:10">
      <c r="B1154" s="217">
        <v>44208</v>
      </c>
      <c r="C1154" s="218">
        <v>14.6</v>
      </c>
      <c r="D1154">
        <f>MAX(C1154:C$7096)</f>
        <v>14.6</v>
      </c>
      <c r="E1154" s="219">
        <f t="shared" ref="E1154:E1217" si="36">(C1154-D1154)/D1154</f>
        <v>0</v>
      </c>
      <c r="H1154" s="241">
        <v>14.85</v>
      </c>
      <c r="I1154">
        <f>MAX(H1154:H$7096)</f>
        <v>16.82</v>
      </c>
      <c r="J1154" s="219">
        <f t="shared" ref="J1154:J1217" si="37">(H1154-I1154)/I1154</f>
        <v>-0.11712247324613559</v>
      </c>
    </row>
    <row r="1155" spans="2:10">
      <c r="B1155" s="217">
        <v>44207</v>
      </c>
      <c r="C1155" s="218">
        <v>14.59</v>
      </c>
      <c r="D1155">
        <f>MAX(C1155:C$7096)</f>
        <v>14.59</v>
      </c>
      <c r="E1155" s="219">
        <f t="shared" si="36"/>
        <v>0</v>
      </c>
      <c r="H1155" s="241">
        <v>14.85</v>
      </c>
      <c r="I1155">
        <f>MAX(H1155:H$7096)</f>
        <v>16.82</v>
      </c>
      <c r="J1155" s="219">
        <f t="shared" si="37"/>
        <v>-0.11712247324613559</v>
      </c>
    </row>
    <row r="1156" spans="2:10">
      <c r="B1156" s="217">
        <v>44204</v>
      </c>
      <c r="C1156" s="218">
        <v>14.59</v>
      </c>
      <c r="D1156">
        <f>MAX(C1156:C$7096)</f>
        <v>14.59</v>
      </c>
      <c r="E1156" s="219">
        <f t="shared" si="36"/>
        <v>0</v>
      </c>
      <c r="H1156" s="241">
        <v>14.85</v>
      </c>
      <c r="I1156">
        <f>MAX(H1156:H$7096)</f>
        <v>16.82</v>
      </c>
      <c r="J1156" s="219">
        <f t="shared" si="37"/>
        <v>-0.11712247324613559</v>
      </c>
    </row>
    <row r="1157" spans="2:10">
      <c r="B1157" s="217">
        <v>44203</v>
      </c>
      <c r="C1157" s="218">
        <v>14.59</v>
      </c>
      <c r="D1157">
        <f>MAX(C1157:C$7096)</f>
        <v>14.59</v>
      </c>
      <c r="E1157" s="219">
        <f t="shared" si="36"/>
        <v>0</v>
      </c>
      <c r="H1157" s="241">
        <v>14.85</v>
      </c>
      <c r="I1157">
        <f>MAX(H1157:H$7096)</f>
        <v>16.82</v>
      </c>
      <c r="J1157" s="219">
        <f t="shared" si="37"/>
        <v>-0.11712247324613559</v>
      </c>
    </row>
    <row r="1158" spans="2:10">
      <c r="B1158" s="217">
        <v>44202</v>
      </c>
      <c r="C1158" s="218">
        <v>14.58</v>
      </c>
      <c r="D1158">
        <f>MAX(C1158:C$7096)</f>
        <v>14.58</v>
      </c>
      <c r="E1158" s="219">
        <f t="shared" si="36"/>
        <v>0</v>
      </c>
      <c r="H1158" s="241">
        <v>14.85</v>
      </c>
      <c r="I1158">
        <f>MAX(H1158:H$7096)</f>
        <v>16.82</v>
      </c>
      <c r="J1158" s="219">
        <f t="shared" si="37"/>
        <v>-0.11712247324613559</v>
      </c>
    </row>
    <row r="1159" spans="2:10">
      <c r="B1159" s="217">
        <v>44201</v>
      </c>
      <c r="C1159" s="218">
        <v>14.58</v>
      </c>
      <c r="D1159">
        <f>MAX(C1159:C$7096)</f>
        <v>14.58</v>
      </c>
      <c r="E1159" s="219">
        <f t="shared" si="36"/>
        <v>0</v>
      </c>
      <c r="H1159" s="241">
        <v>14.85</v>
      </c>
      <c r="I1159">
        <f>MAX(H1159:H$7096)</f>
        <v>16.82</v>
      </c>
      <c r="J1159" s="219">
        <f t="shared" si="37"/>
        <v>-0.11712247324613559</v>
      </c>
    </row>
    <row r="1160" spans="2:10">
      <c r="B1160" s="217">
        <v>44200</v>
      </c>
      <c r="C1160" s="218">
        <v>14.58</v>
      </c>
      <c r="D1160">
        <f>MAX(C1160:C$7096)</f>
        <v>14.58</v>
      </c>
      <c r="E1160" s="219">
        <f t="shared" si="36"/>
        <v>0</v>
      </c>
      <c r="H1160" s="241">
        <v>14.85</v>
      </c>
      <c r="I1160">
        <f>MAX(H1160:H$7096)</f>
        <v>16.82</v>
      </c>
      <c r="J1160" s="219">
        <f t="shared" si="37"/>
        <v>-0.11712247324613559</v>
      </c>
    </row>
    <row r="1161" spans="2:10">
      <c r="B1161" s="217">
        <v>44197</v>
      </c>
      <c r="C1161" s="218">
        <v>14.57</v>
      </c>
      <c r="D1161">
        <f>MAX(C1161:C$7096)</f>
        <v>14.57</v>
      </c>
      <c r="E1161" s="219">
        <f t="shared" si="36"/>
        <v>0</v>
      </c>
      <c r="H1161" s="241">
        <v>14.85</v>
      </c>
      <c r="I1161">
        <f>MAX(H1161:H$7096)</f>
        <v>16.82</v>
      </c>
      <c r="J1161" s="219">
        <f t="shared" si="37"/>
        <v>-0.11712247324613559</v>
      </c>
    </row>
    <row r="1162" spans="2:10">
      <c r="B1162" s="217">
        <v>44196</v>
      </c>
      <c r="C1162" s="218">
        <v>14.57</v>
      </c>
      <c r="D1162">
        <f>MAX(C1162:C$7096)</f>
        <v>14.57</v>
      </c>
      <c r="E1162" s="219">
        <f t="shared" si="36"/>
        <v>0</v>
      </c>
      <c r="H1162" s="241">
        <v>14.85</v>
      </c>
      <c r="I1162">
        <f>MAX(H1162:H$7096)</f>
        <v>16.82</v>
      </c>
      <c r="J1162" s="219">
        <f t="shared" si="37"/>
        <v>-0.11712247324613559</v>
      </c>
    </row>
    <row r="1163" spans="2:10">
      <c r="B1163" s="217">
        <v>44195</v>
      </c>
      <c r="C1163" s="218">
        <v>14.56</v>
      </c>
      <c r="D1163">
        <f>MAX(C1163:C$7096)</f>
        <v>14.56</v>
      </c>
      <c r="E1163" s="219">
        <f t="shared" si="36"/>
        <v>0</v>
      </c>
      <c r="H1163" s="241">
        <v>14.85</v>
      </c>
      <c r="I1163">
        <f>MAX(H1163:H$7096)</f>
        <v>16.82</v>
      </c>
      <c r="J1163" s="219">
        <f t="shared" si="37"/>
        <v>-0.11712247324613559</v>
      </c>
    </row>
    <row r="1164" spans="2:10">
      <c r="B1164" s="217">
        <v>44194</v>
      </c>
      <c r="C1164" s="218">
        <v>14.56</v>
      </c>
      <c r="D1164">
        <f>MAX(C1164:C$7096)</f>
        <v>14.56</v>
      </c>
      <c r="E1164" s="219">
        <f t="shared" si="36"/>
        <v>0</v>
      </c>
      <c r="H1164" s="241">
        <v>14.85</v>
      </c>
      <c r="I1164">
        <f>MAX(H1164:H$7096)</f>
        <v>16.82</v>
      </c>
      <c r="J1164" s="219">
        <f t="shared" si="37"/>
        <v>-0.11712247324613559</v>
      </c>
    </row>
    <row r="1165" spans="2:10">
      <c r="B1165" s="217">
        <v>44193</v>
      </c>
      <c r="C1165" s="218">
        <v>14.55</v>
      </c>
      <c r="D1165">
        <f>MAX(C1165:C$7096)</f>
        <v>14.55</v>
      </c>
      <c r="E1165" s="219">
        <f t="shared" si="36"/>
        <v>0</v>
      </c>
      <c r="H1165" s="241">
        <v>14.85</v>
      </c>
      <c r="I1165">
        <f>MAX(H1165:H$7096)</f>
        <v>16.82</v>
      </c>
      <c r="J1165" s="219">
        <f t="shared" si="37"/>
        <v>-0.11712247324613559</v>
      </c>
    </row>
    <row r="1166" spans="2:10">
      <c r="B1166" s="217">
        <v>44190</v>
      </c>
      <c r="C1166" s="218">
        <v>14.53</v>
      </c>
      <c r="D1166">
        <f>MAX(C1166:C$7096)</f>
        <v>14.53</v>
      </c>
      <c r="E1166" s="219">
        <f t="shared" si="36"/>
        <v>0</v>
      </c>
      <c r="H1166" s="241">
        <v>14.85</v>
      </c>
      <c r="I1166">
        <f>MAX(H1166:H$7096)</f>
        <v>16.82</v>
      </c>
      <c r="J1166" s="219">
        <f t="shared" si="37"/>
        <v>-0.11712247324613559</v>
      </c>
    </row>
    <row r="1167" spans="2:10">
      <c r="B1167" s="217">
        <v>44189</v>
      </c>
      <c r="C1167" s="218">
        <v>14.53</v>
      </c>
      <c r="D1167">
        <f>MAX(C1167:C$7096)</f>
        <v>14.53</v>
      </c>
      <c r="E1167" s="219">
        <f t="shared" si="36"/>
        <v>0</v>
      </c>
      <c r="H1167" s="241">
        <v>14.85</v>
      </c>
      <c r="I1167">
        <f>MAX(H1167:H$7096)</f>
        <v>16.82</v>
      </c>
      <c r="J1167" s="219">
        <f t="shared" si="37"/>
        <v>-0.11712247324613559</v>
      </c>
    </row>
    <row r="1168" spans="2:10">
      <c r="B1168" s="217">
        <v>44188</v>
      </c>
      <c r="C1168" s="218">
        <v>14.52</v>
      </c>
      <c r="D1168">
        <f>MAX(C1168:C$7096)</f>
        <v>14.52</v>
      </c>
      <c r="E1168" s="219">
        <f t="shared" si="36"/>
        <v>0</v>
      </c>
      <c r="H1168" s="241">
        <v>14.85</v>
      </c>
      <c r="I1168">
        <f>MAX(H1168:H$7096)</f>
        <v>16.82</v>
      </c>
      <c r="J1168" s="219">
        <f t="shared" si="37"/>
        <v>-0.11712247324613559</v>
      </c>
    </row>
    <row r="1169" spans="2:10">
      <c r="B1169" s="217">
        <v>44187</v>
      </c>
      <c r="C1169" s="218">
        <v>14.52</v>
      </c>
      <c r="D1169">
        <f>MAX(C1169:C$7096)</f>
        <v>14.52</v>
      </c>
      <c r="E1169" s="219">
        <f t="shared" si="36"/>
        <v>0</v>
      </c>
      <c r="H1169" s="241">
        <v>14.85</v>
      </c>
      <c r="I1169">
        <f>MAX(H1169:H$7096)</f>
        <v>16.82</v>
      </c>
      <c r="J1169" s="219">
        <f t="shared" si="37"/>
        <v>-0.11712247324613559</v>
      </c>
    </row>
    <row r="1170" spans="2:10">
      <c r="B1170" s="217">
        <v>44186</v>
      </c>
      <c r="C1170" s="218">
        <v>14.51</v>
      </c>
      <c r="D1170">
        <f>MAX(C1170:C$7096)</f>
        <v>14.51</v>
      </c>
      <c r="E1170" s="219">
        <f t="shared" si="36"/>
        <v>0</v>
      </c>
      <c r="H1170" s="241">
        <v>14.85</v>
      </c>
      <c r="I1170">
        <f>MAX(H1170:H$7096)</f>
        <v>16.82</v>
      </c>
      <c r="J1170" s="219">
        <f t="shared" si="37"/>
        <v>-0.11712247324613559</v>
      </c>
    </row>
    <row r="1171" spans="2:10">
      <c r="B1171" s="217">
        <v>44183</v>
      </c>
      <c r="C1171" s="218">
        <v>14.5</v>
      </c>
      <c r="D1171">
        <f>MAX(C1171:C$7096)</f>
        <v>14.5</v>
      </c>
      <c r="E1171" s="219">
        <f t="shared" si="36"/>
        <v>0</v>
      </c>
      <c r="H1171" s="241">
        <v>14.85</v>
      </c>
      <c r="I1171">
        <f>MAX(H1171:H$7096)</f>
        <v>16.82</v>
      </c>
      <c r="J1171" s="219">
        <f t="shared" si="37"/>
        <v>-0.11712247324613559</v>
      </c>
    </row>
    <row r="1172" spans="2:10">
      <c r="B1172" s="217">
        <v>44182</v>
      </c>
      <c r="C1172" s="218">
        <v>14.49</v>
      </c>
      <c r="D1172">
        <f>MAX(C1172:C$7096)</f>
        <v>14.49</v>
      </c>
      <c r="E1172" s="219">
        <f t="shared" si="36"/>
        <v>0</v>
      </c>
      <c r="H1172" s="241">
        <v>14.85</v>
      </c>
      <c r="I1172">
        <f>MAX(H1172:H$7096)</f>
        <v>16.82</v>
      </c>
      <c r="J1172" s="219">
        <f t="shared" si="37"/>
        <v>-0.11712247324613559</v>
      </c>
    </row>
    <row r="1173" spans="2:10">
      <c r="B1173" s="217">
        <v>44181</v>
      </c>
      <c r="C1173" s="218">
        <v>14.49</v>
      </c>
      <c r="D1173">
        <f>MAX(C1173:C$7096)</f>
        <v>14.49</v>
      </c>
      <c r="E1173" s="219">
        <f t="shared" si="36"/>
        <v>0</v>
      </c>
      <c r="H1173" s="241">
        <v>14.85</v>
      </c>
      <c r="I1173">
        <f>MAX(H1173:H$7096)</f>
        <v>16.82</v>
      </c>
      <c r="J1173" s="219">
        <f t="shared" si="37"/>
        <v>-0.11712247324613559</v>
      </c>
    </row>
    <row r="1174" spans="2:10">
      <c r="B1174" s="217">
        <v>44180</v>
      </c>
      <c r="C1174" s="218">
        <v>14.49</v>
      </c>
      <c r="D1174">
        <f>MAX(C1174:C$7096)</f>
        <v>14.49</v>
      </c>
      <c r="E1174" s="219">
        <f t="shared" si="36"/>
        <v>0</v>
      </c>
      <c r="H1174" s="241">
        <v>14.85</v>
      </c>
      <c r="I1174">
        <f>MAX(H1174:H$7096)</f>
        <v>16.82</v>
      </c>
      <c r="J1174" s="219">
        <f t="shared" si="37"/>
        <v>-0.11712247324613559</v>
      </c>
    </row>
    <row r="1175" spans="2:10">
      <c r="B1175" s="217">
        <v>44179</v>
      </c>
      <c r="C1175" s="218">
        <v>14.49</v>
      </c>
      <c r="D1175">
        <f>MAX(C1175:C$7096)</f>
        <v>14.49</v>
      </c>
      <c r="E1175" s="219">
        <f t="shared" si="36"/>
        <v>0</v>
      </c>
      <c r="H1175" s="241">
        <v>14.85</v>
      </c>
      <c r="I1175">
        <f>MAX(H1175:H$7096)</f>
        <v>16.82</v>
      </c>
      <c r="J1175" s="219">
        <f t="shared" si="37"/>
        <v>-0.11712247324613559</v>
      </c>
    </row>
    <row r="1176" spans="2:10">
      <c r="B1176" s="217">
        <v>44176</v>
      </c>
      <c r="C1176" s="218">
        <v>14.47</v>
      </c>
      <c r="D1176">
        <f>MAX(C1176:C$7096)</f>
        <v>14.47</v>
      </c>
      <c r="E1176" s="219">
        <f t="shared" si="36"/>
        <v>0</v>
      </c>
      <c r="H1176" s="241">
        <v>14.85</v>
      </c>
      <c r="I1176">
        <f>MAX(H1176:H$7096)</f>
        <v>16.82</v>
      </c>
      <c r="J1176" s="219">
        <f t="shared" si="37"/>
        <v>-0.11712247324613559</v>
      </c>
    </row>
    <row r="1177" spans="2:10">
      <c r="B1177" s="217">
        <v>44175</v>
      </c>
      <c r="C1177" s="218">
        <v>14.47</v>
      </c>
      <c r="D1177">
        <f>MAX(C1177:C$7096)</f>
        <v>14.47</v>
      </c>
      <c r="E1177" s="219">
        <f t="shared" si="36"/>
        <v>0</v>
      </c>
      <c r="H1177" s="241">
        <v>14.85</v>
      </c>
      <c r="I1177">
        <f>MAX(H1177:H$7096)</f>
        <v>16.82</v>
      </c>
      <c r="J1177" s="219">
        <f t="shared" si="37"/>
        <v>-0.11712247324613559</v>
      </c>
    </row>
    <row r="1178" spans="2:10">
      <c r="B1178" s="217">
        <v>44174</v>
      </c>
      <c r="C1178" s="218">
        <v>14.46</v>
      </c>
      <c r="D1178">
        <f>MAX(C1178:C$7096)</f>
        <v>14.46</v>
      </c>
      <c r="E1178" s="219">
        <f t="shared" si="36"/>
        <v>0</v>
      </c>
      <c r="H1178" s="241">
        <v>14.85</v>
      </c>
      <c r="I1178">
        <f>MAX(H1178:H$7096)</f>
        <v>16.82</v>
      </c>
      <c r="J1178" s="219">
        <f t="shared" si="37"/>
        <v>-0.11712247324613559</v>
      </c>
    </row>
    <row r="1179" spans="2:10">
      <c r="B1179" s="217">
        <v>44173</v>
      </c>
      <c r="C1179" s="218">
        <v>14.46</v>
      </c>
      <c r="D1179">
        <f>MAX(C1179:C$7096)</f>
        <v>14.46</v>
      </c>
      <c r="E1179" s="219">
        <f t="shared" si="36"/>
        <v>0</v>
      </c>
      <c r="H1179" s="241">
        <v>14.85</v>
      </c>
      <c r="I1179">
        <f>MAX(H1179:H$7096)</f>
        <v>16.82</v>
      </c>
      <c r="J1179" s="219">
        <f t="shared" si="37"/>
        <v>-0.11712247324613559</v>
      </c>
    </row>
    <row r="1180" spans="2:10">
      <c r="B1180" s="217">
        <v>44172</v>
      </c>
      <c r="C1180" s="218">
        <v>14.45</v>
      </c>
      <c r="D1180">
        <f>MAX(C1180:C$7096)</f>
        <v>14.45</v>
      </c>
      <c r="E1180" s="219">
        <f t="shared" si="36"/>
        <v>0</v>
      </c>
      <c r="H1180" s="241">
        <v>14.85</v>
      </c>
      <c r="I1180">
        <f>MAX(H1180:H$7096)</f>
        <v>16.82</v>
      </c>
      <c r="J1180" s="219">
        <f t="shared" si="37"/>
        <v>-0.11712247324613559</v>
      </c>
    </row>
    <row r="1181" spans="2:10">
      <c r="B1181" s="217">
        <v>44169</v>
      </c>
      <c r="C1181" s="218">
        <v>14.44</v>
      </c>
      <c r="D1181">
        <f>MAX(C1181:C$7096)</f>
        <v>14.44</v>
      </c>
      <c r="E1181" s="219">
        <f t="shared" si="36"/>
        <v>0</v>
      </c>
      <c r="H1181" s="241">
        <v>14.85</v>
      </c>
      <c r="I1181">
        <f>MAX(H1181:H$7096)</f>
        <v>16.82</v>
      </c>
      <c r="J1181" s="219">
        <f t="shared" si="37"/>
        <v>-0.11712247324613559</v>
      </c>
    </row>
    <row r="1182" spans="2:10">
      <c r="B1182" s="217">
        <v>44168</v>
      </c>
      <c r="C1182" s="218">
        <v>14.43</v>
      </c>
      <c r="D1182">
        <f>MAX(C1182:C$7096)</f>
        <v>14.43</v>
      </c>
      <c r="E1182" s="219">
        <f t="shared" si="36"/>
        <v>0</v>
      </c>
      <c r="H1182" s="241">
        <v>14.85</v>
      </c>
      <c r="I1182">
        <f>MAX(H1182:H$7096)</f>
        <v>16.82</v>
      </c>
      <c r="J1182" s="219">
        <f t="shared" si="37"/>
        <v>-0.11712247324613559</v>
      </c>
    </row>
    <row r="1183" spans="2:10">
      <c r="B1183" s="217">
        <v>44167</v>
      </c>
      <c r="C1183" s="218">
        <v>14.43</v>
      </c>
      <c r="D1183">
        <f>MAX(C1183:C$7096)</f>
        <v>14.43</v>
      </c>
      <c r="E1183" s="219">
        <f t="shared" si="36"/>
        <v>0</v>
      </c>
      <c r="H1183" s="241">
        <v>14.85</v>
      </c>
      <c r="I1183">
        <f>MAX(H1183:H$7096)</f>
        <v>16.82</v>
      </c>
      <c r="J1183" s="219">
        <f t="shared" si="37"/>
        <v>-0.11712247324613559</v>
      </c>
    </row>
    <row r="1184" spans="2:10">
      <c r="B1184" s="217">
        <v>44166</v>
      </c>
      <c r="C1184" s="218">
        <v>14.42</v>
      </c>
      <c r="D1184">
        <f>MAX(C1184:C$7096)</f>
        <v>14.42</v>
      </c>
      <c r="E1184" s="219">
        <f t="shared" si="36"/>
        <v>0</v>
      </c>
      <c r="H1184" s="241">
        <v>14.85</v>
      </c>
      <c r="I1184">
        <f>MAX(H1184:H$7096)</f>
        <v>16.82</v>
      </c>
      <c r="J1184" s="219">
        <f t="shared" si="37"/>
        <v>-0.11712247324613559</v>
      </c>
    </row>
    <row r="1185" spans="2:10">
      <c r="B1185" s="217">
        <v>44165</v>
      </c>
      <c r="C1185" s="218">
        <v>14.42</v>
      </c>
      <c r="D1185">
        <f>MAX(C1185:C$7096)</f>
        <v>14.42</v>
      </c>
      <c r="E1185" s="219">
        <f t="shared" si="36"/>
        <v>0</v>
      </c>
      <c r="H1185" s="241">
        <v>15.28</v>
      </c>
      <c r="I1185">
        <f>MAX(H1185:H$7096)</f>
        <v>16.82</v>
      </c>
      <c r="J1185" s="219">
        <f t="shared" si="37"/>
        <v>-9.1557669441141548E-2</v>
      </c>
    </row>
    <row r="1186" spans="2:10">
      <c r="B1186" s="217">
        <v>44162</v>
      </c>
      <c r="C1186" s="218">
        <v>14.4</v>
      </c>
      <c r="D1186">
        <f>MAX(C1186:C$7096)</f>
        <v>14.4</v>
      </c>
      <c r="E1186" s="219">
        <f t="shared" si="36"/>
        <v>0</v>
      </c>
      <c r="H1186" s="241">
        <v>15.28</v>
      </c>
      <c r="I1186">
        <f>MAX(H1186:H$7096)</f>
        <v>16.82</v>
      </c>
      <c r="J1186" s="219">
        <f t="shared" si="37"/>
        <v>-9.1557669441141548E-2</v>
      </c>
    </row>
    <row r="1187" spans="2:10">
      <c r="B1187" s="217">
        <v>44161</v>
      </c>
      <c r="C1187" s="218">
        <v>14.39</v>
      </c>
      <c r="D1187">
        <f>MAX(C1187:C$7096)</f>
        <v>14.39</v>
      </c>
      <c r="E1187" s="219">
        <f t="shared" si="36"/>
        <v>0</v>
      </c>
      <c r="H1187" s="241">
        <v>15.28</v>
      </c>
      <c r="I1187">
        <f>MAX(H1187:H$7096)</f>
        <v>16.82</v>
      </c>
      <c r="J1187" s="219">
        <f t="shared" si="37"/>
        <v>-9.1557669441141548E-2</v>
      </c>
    </row>
    <row r="1188" spans="2:10">
      <c r="B1188" s="217">
        <v>44160</v>
      </c>
      <c r="C1188" s="218">
        <v>14.39</v>
      </c>
      <c r="D1188">
        <f>MAX(C1188:C$7096)</f>
        <v>14.39</v>
      </c>
      <c r="E1188" s="219">
        <f t="shared" si="36"/>
        <v>0</v>
      </c>
      <c r="H1188" s="241">
        <v>15.28</v>
      </c>
      <c r="I1188">
        <f>MAX(H1188:H$7096)</f>
        <v>16.82</v>
      </c>
      <c r="J1188" s="219">
        <f t="shared" si="37"/>
        <v>-9.1557669441141548E-2</v>
      </c>
    </row>
    <row r="1189" spans="2:10">
      <c r="B1189" s="217">
        <v>44159</v>
      </c>
      <c r="C1189" s="218">
        <v>14.38</v>
      </c>
      <c r="D1189">
        <f>MAX(C1189:C$7096)</f>
        <v>14.38</v>
      </c>
      <c r="E1189" s="219">
        <f t="shared" si="36"/>
        <v>0</v>
      </c>
      <c r="H1189" s="241">
        <v>15.28</v>
      </c>
      <c r="I1189">
        <f>MAX(H1189:H$7096)</f>
        <v>16.82</v>
      </c>
      <c r="J1189" s="219">
        <f t="shared" si="37"/>
        <v>-9.1557669441141548E-2</v>
      </c>
    </row>
    <row r="1190" spans="2:10">
      <c r="B1190" s="217">
        <v>44158</v>
      </c>
      <c r="C1190" s="218">
        <v>14.38</v>
      </c>
      <c r="D1190">
        <f>MAX(C1190:C$7096)</f>
        <v>14.38</v>
      </c>
      <c r="E1190" s="219">
        <f t="shared" si="36"/>
        <v>0</v>
      </c>
      <c r="H1190" s="241">
        <v>15.28</v>
      </c>
      <c r="I1190">
        <f>MAX(H1190:H$7096)</f>
        <v>16.82</v>
      </c>
      <c r="J1190" s="219">
        <f t="shared" si="37"/>
        <v>-9.1557669441141548E-2</v>
      </c>
    </row>
    <row r="1191" spans="2:10">
      <c r="B1191" s="217">
        <v>44155</v>
      </c>
      <c r="C1191" s="218">
        <v>14.36</v>
      </c>
      <c r="D1191">
        <f>MAX(C1191:C$7096)</f>
        <v>14.36</v>
      </c>
      <c r="E1191" s="219">
        <f t="shared" si="36"/>
        <v>0</v>
      </c>
      <c r="H1191" s="241">
        <v>15.28</v>
      </c>
      <c r="I1191">
        <f>MAX(H1191:H$7096)</f>
        <v>16.82</v>
      </c>
      <c r="J1191" s="219">
        <f t="shared" si="37"/>
        <v>-9.1557669441141548E-2</v>
      </c>
    </row>
    <row r="1192" spans="2:10">
      <c r="B1192" s="217">
        <v>44154</v>
      </c>
      <c r="C1192" s="218">
        <v>14.36</v>
      </c>
      <c r="D1192">
        <f>MAX(C1192:C$7096)</f>
        <v>14.36</v>
      </c>
      <c r="E1192" s="219">
        <f t="shared" si="36"/>
        <v>0</v>
      </c>
      <c r="H1192" s="241">
        <v>15.28</v>
      </c>
      <c r="I1192">
        <f>MAX(H1192:H$7096)</f>
        <v>16.82</v>
      </c>
      <c r="J1192" s="219">
        <f t="shared" si="37"/>
        <v>-9.1557669441141548E-2</v>
      </c>
    </row>
    <row r="1193" spans="2:10">
      <c r="B1193" s="217">
        <v>44153</v>
      </c>
      <c r="C1193" s="218">
        <v>14.35</v>
      </c>
      <c r="D1193">
        <f>MAX(C1193:C$7096)</f>
        <v>14.35</v>
      </c>
      <c r="E1193" s="219">
        <f t="shared" si="36"/>
        <v>0</v>
      </c>
      <c r="H1193" s="241">
        <v>15.28</v>
      </c>
      <c r="I1193">
        <f>MAX(H1193:H$7096)</f>
        <v>16.82</v>
      </c>
      <c r="J1193" s="219">
        <f t="shared" si="37"/>
        <v>-9.1557669441141548E-2</v>
      </c>
    </row>
    <row r="1194" spans="2:10">
      <c r="B1194" s="217">
        <v>44152</v>
      </c>
      <c r="C1194" s="218">
        <v>14.35</v>
      </c>
      <c r="D1194">
        <f>MAX(C1194:C$7096)</f>
        <v>14.35</v>
      </c>
      <c r="E1194" s="219">
        <f t="shared" si="36"/>
        <v>0</v>
      </c>
      <c r="H1194" s="241">
        <v>15.28</v>
      </c>
      <c r="I1194">
        <f>MAX(H1194:H$7096)</f>
        <v>16.82</v>
      </c>
      <c r="J1194" s="219">
        <f t="shared" si="37"/>
        <v>-9.1557669441141548E-2</v>
      </c>
    </row>
    <row r="1195" spans="2:10">
      <c r="B1195" s="217">
        <v>44151</v>
      </c>
      <c r="C1195" s="218">
        <v>14.34</v>
      </c>
      <c r="D1195">
        <f>MAX(C1195:C$7096)</f>
        <v>14.34</v>
      </c>
      <c r="E1195" s="219">
        <f t="shared" si="36"/>
        <v>0</v>
      </c>
      <c r="H1195" s="241">
        <v>15.28</v>
      </c>
      <c r="I1195">
        <f>MAX(H1195:H$7096)</f>
        <v>16.82</v>
      </c>
      <c r="J1195" s="219">
        <f t="shared" si="37"/>
        <v>-9.1557669441141548E-2</v>
      </c>
    </row>
    <row r="1196" spans="2:10">
      <c r="B1196" s="217">
        <v>44148</v>
      </c>
      <c r="C1196" s="218">
        <v>14.33</v>
      </c>
      <c r="D1196">
        <f>MAX(C1196:C$7096)</f>
        <v>14.33</v>
      </c>
      <c r="E1196" s="219">
        <f t="shared" si="36"/>
        <v>0</v>
      </c>
      <c r="H1196" s="241">
        <v>15.28</v>
      </c>
      <c r="I1196">
        <f>MAX(H1196:H$7096)</f>
        <v>16.82</v>
      </c>
      <c r="J1196" s="219">
        <f t="shared" si="37"/>
        <v>-9.1557669441141548E-2</v>
      </c>
    </row>
    <row r="1197" spans="2:10">
      <c r="B1197" s="217">
        <v>44147</v>
      </c>
      <c r="C1197" s="218">
        <v>14.32</v>
      </c>
      <c r="D1197">
        <f>MAX(C1197:C$7096)</f>
        <v>14.32</v>
      </c>
      <c r="E1197" s="219">
        <f t="shared" si="36"/>
        <v>0</v>
      </c>
      <c r="H1197" s="241">
        <v>15.28</v>
      </c>
      <c r="I1197">
        <f>MAX(H1197:H$7096)</f>
        <v>16.82</v>
      </c>
      <c r="J1197" s="219">
        <f t="shared" si="37"/>
        <v>-9.1557669441141548E-2</v>
      </c>
    </row>
    <row r="1198" spans="2:10">
      <c r="B1198" s="217">
        <v>44146</v>
      </c>
      <c r="C1198" s="218">
        <v>14.32</v>
      </c>
      <c r="D1198">
        <f>MAX(C1198:C$7096)</f>
        <v>14.32</v>
      </c>
      <c r="E1198" s="219">
        <f t="shared" si="36"/>
        <v>0</v>
      </c>
      <c r="H1198" s="241">
        <v>15.28</v>
      </c>
      <c r="I1198">
        <f>MAX(H1198:H$7096)</f>
        <v>16.82</v>
      </c>
      <c r="J1198" s="219">
        <f t="shared" si="37"/>
        <v>-9.1557669441141548E-2</v>
      </c>
    </row>
    <row r="1199" spans="2:10">
      <c r="B1199" s="217">
        <v>44145</v>
      </c>
      <c r="C1199" s="218">
        <v>14.31</v>
      </c>
      <c r="D1199">
        <f>MAX(C1199:C$7096)</f>
        <v>14.31</v>
      </c>
      <c r="E1199" s="219">
        <f t="shared" si="36"/>
        <v>0</v>
      </c>
      <c r="H1199" s="241">
        <v>15.28</v>
      </c>
      <c r="I1199">
        <f>MAX(H1199:H$7096)</f>
        <v>16.82</v>
      </c>
      <c r="J1199" s="219">
        <f t="shared" si="37"/>
        <v>-9.1557669441141548E-2</v>
      </c>
    </row>
    <row r="1200" spans="2:10">
      <c r="B1200" s="217">
        <v>44144</v>
      </c>
      <c r="C1200" s="218">
        <v>14.3</v>
      </c>
      <c r="D1200">
        <f>MAX(C1200:C$7096)</f>
        <v>14.31</v>
      </c>
      <c r="E1200" s="219">
        <f t="shared" si="36"/>
        <v>-6.9881201956672166E-4</v>
      </c>
      <c r="H1200" s="241">
        <v>15.28</v>
      </c>
      <c r="I1200">
        <f>MAX(H1200:H$7096)</f>
        <v>16.82</v>
      </c>
      <c r="J1200" s="219">
        <f t="shared" si="37"/>
        <v>-9.1557669441141548E-2</v>
      </c>
    </row>
    <row r="1201" spans="2:10">
      <c r="B1201" s="217">
        <v>44141</v>
      </c>
      <c r="C1201" s="218">
        <v>14.29</v>
      </c>
      <c r="D1201">
        <f>MAX(C1201:C$7096)</f>
        <v>14.31</v>
      </c>
      <c r="E1201" s="219">
        <f t="shared" si="36"/>
        <v>-1.3976240391335674E-3</v>
      </c>
      <c r="H1201" s="241">
        <v>15.28</v>
      </c>
      <c r="I1201">
        <f>MAX(H1201:H$7096)</f>
        <v>16.82</v>
      </c>
      <c r="J1201" s="219">
        <f t="shared" si="37"/>
        <v>-9.1557669441141548E-2</v>
      </c>
    </row>
    <row r="1202" spans="2:10">
      <c r="B1202" s="217">
        <v>44140</v>
      </c>
      <c r="C1202" s="218">
        <v>14.31</v>
      </c>
      <c r="D1202">
        <f>MAX(C1202:C$7096)</f>
        <v>14.31</v>
      </c>
      <c r="E1202" s="219">
        <f t="shared" si="36"/>
        <v>0</v>
      </c>
      <c r="H1202" s="241">
        <v>15.28</v>
      </c>
      <c r="I1202">
        <f>MAX(H1202:H$7096)</f>
        <v>16.82</v>
      </c>
      <c r="J1202" s="219">
        <f t="shared" si="37"/>
        <v>-9.1557669441141548E-2</v>
      </c>
    </row>
    <row r="1203" spans="2:10">
      <c r="B1203" s="217">
        <v>44139</v>
      </c>
      <c r="C1203" s="218">
        <v>14.31</v>
      </c>
      <c r="D1203">
        <f>MAX(C1203:C$7096)</f>
        <v>14.31</v>
      </c>
      <c r="E1203" s="219">
        <f t="shared" si="36"/>
        <v>0</v>
      </c>
      <c r="H1203" s="241">
        <v>15.28</v>
      </c>
      <c r="I1203">
        <f>MAX(H1203:H$7096)</f>
        <v>16.82</v>
      </c>
      <c r="J1203" s="219">
        <f t="shared" si="37"/>
        <v>-9.1557669441141548E-2</v>
      </c>
    </row>
    <row r="1204" spans="2:10">
      <c r="B1204" s="217">
        <v>44138</v>
      </c>
      <c r="C1204" s="218">
        <v>14.3</v>
      </c>
      <c r="D1204">
        <f>MAX(C1204:C$7096)</f>
        <v>14.3</v>
      </c>
      <c r="E1204" s="219">
        <f t="shared" si="36"/>
        <v>0</v>
      </c>
      <c r="H1204" s="241">
        <v>15.28</v>
      </c>
      <c r="I1204">
        <f>MAX(H1204:H$7096)</f>
        <v>16.82</v>
      </c>
      <c r="J1204" s="219">
        <f t="shared" si="37"/>
        <v>-9.1557669441141548E-2</v>
      </c>
    </row>
    <row r="1205" spans="2:10">
      <c r="B1205" s="217">
        <v>44137</v>
      </c>
      <c r="C1205" s="218">
        <v>14.29</v>
      </c>
      <c r="D1205">
        <f>MAX(C1205:C$7096)</f>
        <v>14.29</v>
      </c>
      <c r="E1205" s="219">
        <f t="shared" si="36"/>
        <v>0</v>
      </c>
      <c r="H1205" s="241">
        <v>15.28</v>
      </c>
      <c r="I1205">
        <f>MAX(H1205:H$7096)</f>
        <v>16.82</v>
      </c>
      <c r="J1205" s="219">
        <f t="shared" si="37"/>
        <v>-9.1557669441141548E-2</v>
      </c>
    </row>
    <row r="1206" spans="2:10">
      <c r="B1206" s="217">
        <v>44134</v>
      </c>
      <c r="C1206" s="218">
        <v>14.27</v>
      </c>
      <c r="D1206">
        <f>MAX(C1206:C$7096)</f>
        <v>14.27</v>
      </c>
      <c r="E1206" s="219">
        <f t="shared" si="36"/>
        <v>0</v>
      </c>
      <c r="H1206" s="241">
        <v>15.28</v>
      </c>
      <c r="I1206">
        <f>MAX(H1206:H$7096)</f>
        <v>16.82</v>
      </c>
      <c r="J1206" s="219">
        <f t="shared" si="37"/>
        <v>-9.1557669441141548E-2</v>
      </c>
    </row>
    <row r="1207" spans="2:10">
      <c r="B1207" s="217">
        <v>44133</v>
      </c>
      <c r="C1207" s="218">
        <v>14.27</v>
      </c>
      <c r="D1207">
        <f>MAX(C1207:C$7096)</f>
        <v>14.27</v>
      </c>
      <c r="E1207" s="219">
        <f t="shared" si="36"/>
        <v>0</v>
      </c>
      <c r="H1207" s="241">
        <v>15.28</v>
      </c>
      <c r="I1207">
        <f>MAX(H1207:H$7096)</f>
        <v>16.82</v>
      </c>
      <c r="J1207" s="219">
        <f t="shared" si="37"/>
        <v>-9.1557669441141548E-2</v>
      </c>
    </row>
    <row r="1208" spans="2:10">
      <c r="B1208" s="217">
        <v>44132</v>
      </c>
      <c r="C1208" s="218">
        <v>14.22</v>
      </c>
      <c r="D1208">
        <f>MAX(C1208:C$7096)</f>
        <v>14.22</v>
      </c>
      <c r="E1208" s="219">
        <f t="shared" si="36"/>
        <v>0</v>
      </c>
      <c r="H1208" s="241">
        <v>15.28</v>
      </c>
      <c r="I1208">
        <f>MAX(H1208:H$7096)</f>
        <v>16.82</v>
      </c>
      <c r="J1208" s="219">
        <f t="shared" si="37"/>
        <v>-9.1557669441141548E-2</v>
      </c>
    </row>
    <row r="1209" spans="2:10">
      <c r="B1209" s="217">
        <v>44131</v>
      </c>
      <c r="C1209" s="218">
        <v>14.22</v>
      </c>
      <c r="D1209">
        <f>MAX(C1209:C$7096)</f>
        <v>14.22</v>
      </c>
      <c r="E1209" s="219">
        <f t="shared" si="36"/>
        <v>0</v>
      </c>
      <c r="H1209" s="241">
        <v>15.28</v>
      </c>
      <c r="I1209">
        <f>MAX(H1209:H$7096)</f>
        <v>16.82</v>
      </c>
      <c r="J1209" s="219">
        <f t="shared" si="37"/>
        <v>-9.1557669441141548E-2</v>
      </c>
    </row>
    <row r="1210" spans="2:10">
      <c r="B1210" s="217">
        <v>44130</v>
      </c>
      <c r="C1210" s="218">
        <v>14.1</v>
      </c>
      <c r="D1210">
        <f>MAX(C1210:C$7096)</f>
        <v>14.1</v>
      </c>
      <c r="E1210" s="219">
        <f t="shared" si="36"/>
        <v>0</v>
      </c>
      <c r="H1210" s="241">
        <v>15.28</v>
      </c>
      <c r="I1210">
        <f>MAX(H1210:H$7096)</f>
        <v>16.82</v>
      </c>
      <c r="J1210" s="219">
        <f t="shared" si="37"/>
        <v>-9.1557669441141548E-2</v>
      </c>
    </row>
    <row r="1211" spans="2:10">
      <c r="B1211" s="217">
        <v>44127</v>
      </c>
      <c r="C1211" s="218">
        <v>14.08</v>
      </c>
      <c r="D1211">
        <f>MAX(C1211:C$7096)</f>
        <v>14.08</v>
      </c>
      <c r="E1211" s="219">
        <f t="shared" si="36"/>
        <v>0</v>
      </c>
      <c r="H1211" s="241">
        <v>15.28</v>
      </c>
      <c r="I1211">
        <f>MAX(H1211:H$7096)</f>
        <v>16.82</v>
      </c>
      <c r="J1211" s="219">
        <f t="shared" si="37"/>
        <v>-9.1557669441141548E-2</v>
      </c>
    </row>
    <row r="1212" spans="2:10">
      <c r="B1212" s="217">
        <v>44126</v>
      </c>
      <c r="C1212" s="218">
        <v>14.08</v>
      </c>
      <c r="D1212">
        <f>MAX(C1212:C$7096)</f>
        <v>14.08</v>
      </c>
      <c r="E1212" s="219">
        <f t="shared" si="36"/>
        <v>0</v>
      </c>
      <c r="H1212" s="241">
        <v>15.28</v>
      </c>
      <c r="I1212">
        <f>MAX(H1212:H$7096)</f>
        <v>16.82</v>
      </c>
      <c r="J1212" s="219">
        <f t="shared" si="37"/>
        <v>-9.1557669441141548E-2</v>
      </c>
    </row>
    <row r="1213" spans="2:10">
      <c r="B1213" s="217">
        <v>44125</v>
      </c>
      <c r="C1213" s="218">
        <v>14.07</v>
      </c>
      <c r="D1213">
        <f>MAX(C1213:C$7096)</f>
        <v>14.07</v>
      </c>
      <c r="E1213" s="219">
        <f t="shared" si="36"/>
        <v>0</v>
      </c>
      <c r="H1213" s="241">
        <v>15.28</v>
      </c>
      <c r="I1213">
        <f>MAX(H1213:H$7096)</f>
        <v>16.82</v>
      </c>
      <c r="J1213" s="219">
        <f t="shared" si="37"/>
        <v>-9.1557669441141548E-2</v>
      </c>
    </row>
    <row r="1214" spans="2:10">
      <c r="B1214" s="217">
        <v>44124</v>
      </c>
      <c r="C1214" s="218">
        <v>14.07</v>
      </c>
      <c r="D1214">
        <f>MAX(C1214:C$7096)</f>
        <v>14.07</v>
      </c>
      <c r="E1214" s="219">
        <f t="shared" si="36"/>
        <v>0</v>
      </c>
      <c r="H1214" s="241">
        <v>15.28</v>
      </c>
      <c r="I1214">
        <f>MAX(H1214:H$7096)</f>
        <v>16.82</v>
      </c>
      <c r="J1214" s="219">
        <f t="shared" si="37"/>
        <v>-9.1557669441141548E-2</v>
      </c>
    </row>
    <row r="1215" spans="2:10">
      <c r="B1215" s="217">
        <v>44123</v>
      </c>
      <c r="C1215" s="218">
        <v>14.06</v>
      </c>
      <c r="D1215">
        <f>MAX(C1215:C$7096)</f>
        <v>14.06</v>
      </c>
      <c r="E1215" s="219">
        <f t="shared" si="36"/>
        <v>0</v>
      </c>
      <c r="H1215" s="241">
        <v>15.28</v>
      </c>
      <c r="I1215">
        <f>MAX(H1215:H$7096)</f>
        <v>16.82</v>
      </c>
      <c r="J1215" s="219">
        <f t="shared" si="37"/>
        <v>-9.1557669441141548E-2</v>
      </c>
    </row>
    <row r="1216" spans="2:10">
      <c r="B1216" s="217">
        <v>44120</v>
      </c>
      <c r="C1216" s="218">
        <v>13.96</v>
      </c>
      <c r="D1216">
        <f>MAX(C1216:C$7096)</f>
        <v>13.96</v>
      </c>
      <c r="E1216" s="219">
        <f t="shared" si="36"/>
        <v>0</v>
      </c>
      <c r="H1216" s="241">
        <v>15.28</v>
      </c>
      <c r="I1216">
        <f>MAX(H1216:H$7096)</f>
        <v>16.82</v>
      </c>
      <c r="J1216" s="219">
        <f t="shared" si="37"/>
        <v>-9.1557669441141548E-2</v>
      </c>
    </row>
    <row r="1217" spans="2:10">
      <c r="B1217" s="217">
        <v>44119</v>
      </c>
      <c r="C1217" s="218">
        <v>13.96</v>
      </c>
      <c r="D1217">
        <f>MAX(C1217:C$7096)</f>
        <v>13.96</v>
      </c>
      <c r="E1217" s="219">
        <f t="shared" si="36"/>
        <v>0</v>
      </c>
      <c r="H1217" s="241">
        <v>15.28</v>
      </c>
      <c r="I1217">
        <f>MAX(H1217:H$7096)</f>
        <v>16.82</v>
      </c>
      <c r="J1217" s="219">
        <f t="shared" si="37"/>
        <v>-9.1557669441141548E-2</v>
      </c>
    </row>
    <row r="1218" spans="2:10">
      <c r="B1218" s="217">
        <v>44118</v>
      </c>
      <c r="C1218" s="218">
        <v>13.95</v>
      </c>
      <c r="D1218">
        <f>MAX(C1218:C$7096)</f>
        <v>13.95</v>
      </c>
      <c r="E1218" s="219">
        <f t="shared" ref="E1218:E1281" si="38">(C1218-D1218)/D1218</f>
        <v>0</v>
      </c>
      <c r="H1218" s="241">
        <v>15.28</v>
      </c>
      <c r="I1218">
        <f>MAX(H1218:H$7096)</f>
        <v>16.82</v>
      </c>
      <c r="J1218" s="219">
        <f t="shared" ref="J1218:J1281" si="39">(H1218-I1218)/I1218</f>
        <v>-9.1557669441141548E-2</v>
      </c>
    </row>
    <row r="1219" spans="2:10">
      <c r="B1219" s="217">
        <v>44117</v>
      </c>
      <c r="C1219" s="218">
        <v>13.95</v>
      </c>
      <c r="D1219">
        <f>MAX(C1219:C$7096)</f>
        <v>13.95</v>
      </c>
      <c r="E1219" s="219">
        <f t="shared" si="38"/>
        <v>0</v>
      </c>
      <c r="H1219" s="241">
        <v>15.28</v>
      </c>
      <c r="I1219">
        <f>MAX(H1219:H$7096)</f>
        <v>16.82</v>
      </c>
      <c r="J1219" s="219">
        <f t="shared" si="39"/>
        <v>-9.1557669441141548E-2</v>
      </c>
    </row>
    <row r="1220" spans="2:10">
      <c r="B1220" s="217">
        <v>44116</v>
      </c>
      <c r="C1220" s="218">
        <v>13.94</v>
      </c>
      <c r="D1220">
        <f>MAX(C1220:C$7096)</f>
        <v>13.94</v>
      </c>
      <c r="E1220" s="219">
        <f t="shared" si="38"/>
        <v>0</v>
      </c>
      <c r="H1220" s="241">
        <v>15.28</v>
      </c>
      <c r="I1220">
        <f>MAX(H1220:H$7096)</f>
        <v>16.82</v>
      </c>
      <c r="J1220" s="219">
        <f t="shared" si="39"/>
        <v>-9.1557669441141548E-2</v>
      </c>
    </row>
    <row r="1221" spans="2:10">
      <c r="B1221" s="217">
        <v>44113</v>
      </c>
      <c r="C1221" s="218">
        <v>13.92</v>
      </c>
      <c r="D1221">
        <f>MAX(C1221:C$7096)</f>
        <v>13.92</v>
      </c>
      <c r="E1221" s="219">
        <f t="shared" si="38"/>
        <v>0</v>
      </c>
      <c r="H1221" s="241">
        <v>15.28</v>
      </c>
      <c r="I1221">
        <f>MAX(H1221:H$7096)</f>
        <v>16.82</v>
      </c>
      <c r="J1221" s="219">
        <f t="shared" si="39"/>
        <v>-9.1557669441141548E-2</v>
      </c>
    </row>
    <row r="1222" spans="2:10">
      <c r="B1222" s="217">
        <v>44112</v>
      </c>
      <c r="C1222" s="218">
        <v>13.92</v>
      </c>
      <c r="D1222">
        <f>MAX(C1222:C$7096)</f>
        <v>13.92</v>
      </c>
      <c r="E1222" s="219">
        <f t="shared" si="38"/>
        <v>0</v>
      </c>
      <c r="H1222" s="241">
        <v>15.28</v>
      </c>
      <c r="I1222">
        <f>MAX(H1222:H$7096)</f>
        <v>16.82</v>
      </c>
      <c r="J1222" s="219">
        <f t="shared" si="39"/>
        <v>-9.1557669441141548E-2</v>
      </c>
    </row>
    <row r="1223" spans="2:10">
      <c r="B1223" s="217">
        <v>44111</v>
      </c>
      <c r="C1223" s="218">
        <v>13.91</v>
      </c>
      <c r="D1223">
        <f>MAX(C1223:C$7096)</f>
        <v>13.91</v>
      </c>
      <c r="E1223" s="219">
        <f t="shared" si="38"/>
        <v>0</v>
      </c>
      <c r="H1223" s="241">
        <v>15.28</v>
      </c>
      <c r="I1223">
        <f>MAX(H1223:H$7096)</f>
        <v>16.82</v>
      </c>
      <c r="J1223" s="219">
        <f t="shared" si="39"/>
        <v>-9.1557669441141548E-2</v>
      </c>
    </row>
    <row r="1224" spans="2:10">
      <c r="B1224" s="217">
        <v>44110</v>
      </c>
      <c r="C1224" s="218">
        <v>13.91</v>
      </c>
      <c r="D1224">
        <f>MAX(C1224:C$7096)</f>
        <v>13.91</v>
      </c>
      <c r="E1224" s="219">
        <f t="shared" si="38"/>
        <v>0</v>
      </c>
      <c r="H1224" s="241">
        <v>15.28</v>
      </c>
      <c r="I1224">
        <f>MAX(H1224:H$7096)</f>
        <v>16.82</v>
      </c>
      <c r="J1224" s="219">
        <f t="shared" si="39"/>
        <v>-9.1557669441141548E-2</v>
      </c>
    </row>
    <row r="1225" spans="2:10">
      <c r="B1225" s="217">
        <v>44109</v>
      </c>
      <c r="C1225" s="218">
        <v>13.9</v>
      </c>
      <c r="D1225">
        <f>MAX(C1225:C$7096)</f>
        <v>13.9</v>
      </c>
      <c r="E1225" s="219">
        <f t="shared" si="38"/>
        <v>0</v>
      </c>
      <c r="H1225" s="241">
        <v>15.28</v>
      </c>
      <c r="I1225">
        <f>MAX(H1225:H$7096)</f>
        <v>16.82</v>
      </c>
      <c r="J1225" s="219">
        <f t="shared" si="39"/>
        <v>-9.1557669441141548E-2</v>
      </c>
    </row>
    <row r="1226" spans="2:10">
      <c r="B1226" s="217">
        <v>44106</v>
      </c>
      <c r="C1226" s="218">
        <v>13.89</v>
      </c>
      <c r="D1226">
        <f>MAX(C1226:C$7096)</f>
        <v>13.89</v>
      </c>
      <c r="E1226" s="219">
        <f t="shared" si="38"/>
        <v>0</v>
      </c>
      <c r="H1226" s="241">
        <v>15.28</v>
      </c>
      <c r="I1226">
        <f>MAX(H1226:H$7096)</f>
        <v>16.82</v>
      </c>
      <c r="J1226" s="219">
        <f t="shared" si="39"/>
        <v>-9.1557669441141548E-2</v>
      </c>
    </row>
    <row r="1227" spans="2:10">
      <c r="B1227" s="217">
        <v>44105</v>
      </c>
      <c r="C1227" s="218">
        <v>13.78</v>
      </c>
      <c r="D1227">
        <f>MAX(C1227:C$7096)</f>
        <v>13.78</v>
      </c>
      <c r="E1227" s="219">
        <f t="shared" si="38"/>
        <v>0</v>
      </c>
      <c r="H1227" s="241">
        <v>15.28</v>
      </c>
      <c r="I1227">
        <f>MAX(H1227:H$7096)</f>
        <v>16.82</v>
      </c>
      <c r="J1227" s="219">
        <f t="shared" si="39"/>
        <v>-9.1557669441141548E-2</v>
      </c>
    </row>
    <row r="1228" spans="2:10">
      <c r="B1228" s="217">
        <v>44104</v>
      </c>
      <c r="C1228" s="218">
        <v>13.78</v>
      </c>
      <c r="D1228">
        <f>MAX(C1228:C$7096)</f>
        <v>13.78</v>
      </c>
      <c r="E1228" s="219">
        <f t="shared" si="38"/>
        <v>0</v>
      </c>
      <c r="H1228" s="241">
        <v>15.28</v>
      </c>
      <c r="I1228">
        <f>MAX(H1228:H$7096)</f>
        <v>16.82</v>
      </c>
      <c r="J1228" s="219">
        <f t="shared" si="39"/>
        <v>-9.1557669441141548E-2</v>
      </c>
    </row>
    <row r="1229" spans="2:10">
      <c r="B1229" s="217">
        <v>44103</v>
      </c>
      <c r="C1229" s="218">
        <v>13.77</v>
      </c>
      <c r="D1229">
        <f>MAX(C1229:C$7096)</f>
        <v>13.77</v>
      </c>
      <c r="E1229" s="219">
        <f t="shared" si="38"/>
        <v>0</v>
      </c>
      <c r="H1229" s="241">
        <v>15.28</v>
      </c>
      <c r="I1229">
        <f>MAX(H1229:H$7096)</f>
        <v>16.82</v>
      </c>
      <c r="J1229" s="219">
        <f t="shared" si="39"/>
        <v>-9.1557669441141548E-2</v>
      </c>
    </row>
    <row r="1230" spans="2:10">
      <c r="B1230" s="217">
        <v>44102</v>
      </c>
      <c r="C1230" s="218">
        <v>13.72</v>
      </c>
      <c r="D1230">
        <f>MAX(C1230:C$7096)</f>
        <v>13.72</v>
      </c>
      <c r="E1230" s="219">
        <f t="shared" si="38"/>
        <v>0</v>
      </c>
      <c r="H1230" s="241">
        <v>15.28</v>
      </c>
      <c r="I1230">
        <f>MAX(H1230:H$7096)</f>
        <v>16.82</v>
      </c>
      <c r="J1230" s="219">
        <f t="shared" si="39"/>
        <v>-9.1557669441141548E-2</v>
      </c>
    </row>
    <row r="1231" spans="2:10">
      <c r="B1231" s="217">
        <v>44099</v>
      </c>
      <c r="C1231" s="218">
        <v>13.7</v>
      </c>
      <c r="D1231">
        <f>MAX(C1231:C$7096)</f>
        <v>13.7</v>
      </c>
      <c r="E1231" s="219">
        <f t="shared" si="38"/>
        <v>0</v>
      </c>
      <c r="H1231" s="241">
        <v>15.28</v>
      </c>
      <c r="I1231">
        <f>MAX(H1231:H$7096)</f>
        <v>16.82</v>
      </c>
      <c r="J1231" s="219">
        <f t="shared" si="39"/>
        <v>-9.1557669441141548E-2</v>
      </c>
    </row>
    <row r="1232" spans="2:10">
      <c r="B1232" s="217">
        <v>44098</v>
      </c>
      <c r="C1232" s="218">
        <v>13.7</v>
      </c>
      <c r="D1232">
        <f>MAX(C1232:C$7096)</f>
        <v>13.7</v>
      </c>
      <c r="E1232" s="219">
        <f t="shared" si="38"/>
        <v>0</v>
      </c>
      <c r="H1232" s="241">
        <v>15.28</v>
      </c>
      <c r="I1232">
        <f>MAX(H1232:H$7096)</f>
        <v>16.82</v>
      </c>
      <c r="J1232" s="219">
        <f t="shared" si="39"/>
        <v>-9.1557669441141548E-2</v>
      </c>
    </row>
    <row r="1233" spans="2:10">
      <c r="B1233" s="217">
        <v>44097</v>
      </c>
      <c r="C1233" s="218">
        <v>13.69</v>
      </c>
      <c r="D1233">
        <f>MAX(C1233:C$7096)</f>
        <v>13.69</v>
      </c>
      <c r="E1233" s="219">
        <f t="shared" si="38"/>
        <v>0</v>
      </c>
      <c r="H1233" s="241">
        <v>15.28</v>
      </c>
      <c r="I1233">
        <f>MAX(H1233:H$7096)</f>
        <v>16.82</v>
      </c>
      <c r="J1233" s="219">
        <f t="shared" si="39"/>
        <v>-9.1557669441141548E-2</v>
      </c>
    </row>
    <row r="1234" spans="2:10">
      <c r="B1234" s="217">
        <v>44096</v>
      </c>
      <c r="C1234" s="218">
        <v>13.69</v>
      </c>
      <c r="D1234">
        <f>MAX(C1234:C$7096)</f>
        <v>13.69</v>
      </c>
      <c r="E1234" s="219">
        <f t="shared" si="38"/>
        <v>0</v>
      </c>
      <c r="H1234" s="241">
        <v>15.28</v>
      </c>
      <c r="I1234">
        <f>MAX(H1234:H$7096)</f>
        <v>16.82</v>
      </c>
      <c r="J1234" s="219">
        <f t="shared" si="39"/>
        <v>-9.1557669441141548E-2</v>
      </c>
    </row>
    <row r="1235" spans="2:10">
      <c r="B1235" s="217">
        <v>44095</v>
      </c>
      <c r="C1235" s="218">
        <v>13.68</v>
      </c>
      <c r="D1235">
        <f>MAX(C1235:C$7096)</f>
        <v>13.69</v>
      </c>
      <c r="E1235" s="219">
        <f t="shared" si="38"/>
        <v>-7.3046018991963378E-4</v>
      </c>
      <c r="H1235" s="241">
        <v>15.28</v>
      </c>
      <c r="I1235">
        <f>MAX(H1235:H$7096)</f>
        <v>16.82</v>
      </c>
      <c r="J1235" s="219">
        <f t="shared" si="39"/>
        <v>-9.1557669441141548E-2</v>
      </c>
    </row>
    <row r="1236" spans="2:10">
      <c r="B1236" s="217">
        <v>44092</v>
      </c>
      <c r="C1236" s="218">
        <v>13.67</v>
      </c>
      <c r="D1236">
        <f>MAX(C1236:C$7096)</f>
        <v>13.69</v>
      </c>
      <c r="E1236" s="219">
        <f t="shared" si="38"/>
        <v>-1.4609203798392676E-3</v>
      </c>
      <c r="H1236" s="241">
        <v>15.28</v>
      </c>
      <c r="I1236">
        <f>MAX(H1236:H$7096)</f>
        <v>16.82</v>
      </c>
      <c r="J1236" s="219">
        <f t="shared" si="39"/>
        <v>-9.1557669441141548E-2</v>
      </c>
    </row>
    <row r="1237" spans="2:10">
      <c r="B1237" s="217">
        <v>44091</v>
      </c>
      <c r="C1237" s="218">
        <v>13.58</v>
      </c>
      <c r="D1237">
        <f>MAX(C1237:C$7096)</f>
        <v>13.69</v>
      </c>
      <c r="E1237" s="219">
        <f t="shared" si="38"/>
        <v>-8.0350620891161025E-3</v>
      </c>
      <c r="H1237" s="241">
        <v>15.28</v>
      </c>
      <c r="I1237">
        <f>MAX(H1237:H$7096)</f>
        <v>16.82</v>
      </c>
      <c r="J1237" s="219">
        <f t="shared" si="39"/>
        <v>-9.1557669441141548E-2</v>
      </c>
    </row>
    <row r="1238" spans="2:10">
      <c r="B1238" s="217">
        <v>44090</v>
      </c>
      <c r="C1238" s="218">
        <v>13.58</v>
      </c>
      <c r="D1238">
        <f>MAX(C1238:C$7096)</f>
        <v>13.69</v>
      </c>
      <c r="E1238" s="219">
        <f t="shared" si="38"/>
        <v>-8.0350620891161025E-3</v>
      </c>
      <c r="H1238" s="241">
        <v>15.28</v>
      </c>
      <c r="I1238">
        <f>MAX(H1238:H$7096)</f>
        <v>16.82</v>
      </c>
      <c r="J1238" s="219">
        <f t="shared" si="39"/>
        <v>-9.1557669441141548E-2</v>
      </c>
    </row>
    <row r="1239" spans="2:10">
      <c r="B1239" s="217">
        <v>44089</v>
      </c>
      <c r="C1239" s="218">
        <v>13.58</v>
      </c>
      <c r="D1239">
        <f>MAX(C1239:C$7096)</f>
        <v>13.69</v>
      </c>
      <c r="E1239" s="219">
        <f t="shared" si="38"/>
        <v>-8.0350620891161025E-3</v>
      </c>
      <c r="H1239" s="241">
        <v>15.28</v>
      </c>
      <c r="I1239">
        <f>MAX(H1239:H$7096)</f>
        <v>16.82</v>
      </c>
      <c r="J1239" s="219">
        <f t="shared" si="39"/>
        <v>-9.1557669441141548E-2</v>
      </c>
    </row>
    <row r="1240" spans="2:10">
      <c r="B1240" s="217">
        <v>44088</v>
      </c>
      <c r="C1240" s="218">
        <v>13.57</v>
      </c>
      <c r="D1240">
        <f>MAX(C1240:C$7096)</f>
        <v>13.69</v>
      </c>
      <c r="E1240" s="219">
        <f t="shared" si="38"/>
        <v>-8.765522279035735E-3</v>
      </c>
      <c r="H1240" s="241">
        <v>15.28</v>
      </c>
      <c r="I1240">
        <f>MAX(H1240:H$7096)</f>
        <v>16.82</v>
      </c>
      <c r="J1240" s="219">
        <f t="shared" si="39"/>
        <v>-9.1557669441141548E-2</v>
      </c>
    </row>
    <row r="1241" spans="2:10">
      <c r="B1241" s="217">
        <v>44085</v>
      </c>
      <c r="C1241" s="218">
        <v>13.56</v>
      </c>
      <c r="D1241">
        <f>MAX(C1241:C$7096)</f>
        <v>13.69</v>
      </c>
      <c r="E1241" s="219">
        <f t="shared" si="38"/>
        <v>-9.4959824689553694E-3</v>
      </c>
      <c r="H1241" s="241">
        <v>15.28</v>
      </c>
      <c r="I1241">
        <f>MAX(H1241:H$7096)</f>
        <v>16.82</v>
      </c>
      <c r="J1241" s="219">
        <f t="shared" si="39"/>
        <v>-9.1557669441141548E-2</v>
      </c>
    </row>
    <row r="1242" spans="2:10">
      <c r="B1242" s="217">
        <v>44084</v>
      </c>
      <c r="C1242" s="218">
        <v>13.54</v>
      </c>
      <c r="D1242">
        <f>MAX(C1242:C$7096)</f>
        <v>13.69</v>
      </c>
      <c r="E1242" s="219">
        <f t="shared" si="38"/>
        <v>-1.0956902848794766E-2</v>
      </c>
      <c r="H1242" s="241">
        <v>15.28</v>
      </c>
      <c r="I1242">
        <f>MAX(H1242:H$7096)</f>
        <v>16.82</v>
      </c>
      <c r="J1242" s="219">
        <f t="shared" si="39"/>
        <v>-9.1557669441141548E-2</v>
      </c>
    </row>
    <row r="1243" spans="2:10">
      <c r="B1243" s="217">
        <v>44083</v>
      </c>
      <c r="C1243" s="218">
        <v>13.42</v>
      </c>
      <c r="D1243">
        <f>MAX(C1243:C$7096)</f>
        <v>13.69</v>
      </c>
      <c r="E1243" s="219">
        <f t="shared" si="38"/>
        <v>-1.9722425127830501E-2</v>
      </c>
      <c r="H1243" s="241">
        <v>15.28</v>
      </c>
      <c r="I1243">
        <f>MAX(H1243:H$7096)</f>
        <v>16.82</v>
      </c>
      <c r="J1243" s="219">
        <f t="shared" si="39"/>
        <v>-9.1557669441141548E-2</v>
      </c>
    </row>
    <row r="1244" spans="2:10">
      <c r="B1244" s="217">
        <v>44082</v>
      </c>
      <c r="C1244" s="218">
        <v>13.34</v>
      </c>
      <c r="D1244">
        <f>MAX(C1244:C$7096)</f>
        <v>13.69</v>
      </c>
      <c r="E1244" s="219">
        <f t="shared" si="38"/>
        <v>-2.5566106647187704E-2</v>
      </c>
      <c r="H1244" s="241">
        <v>15.28</v>
      </c>
      <c r="I1244">
        <f>MAX(H1244:H$7096)</f>
        <v>16.82</v>
      </c>
      <c r="J1244" s="219">
        <f t="shared" si="39"/>
        <v>-9.1557669441141548E-2</v>
      </c>
    </row>
    <row r="1245" spans="2:10">
      <c r="B1245" s="217">
        <v>44081</v>
      </c>
      <c r="C1245" s="218">
        <v>13.34</v>
      </c>
      <c r="D1245">
        <f>MAX(C1245:C$7096)</f>
        <v>13.69</v>
      </c>
      <c r="E1245" s="219">
        <f t="shared" si="38"/>
        <v>-2.5566106647187704E-2</v>
      </c>
      <c r="H1245" s="241">
        <v>15.28</v>
      </c>
      <c r="I1245">
        <f>MAX(H1245:H$7096)</f>
        <v>16.82</v>
      </c>
      <c r="J1245" s="219">
        <f t="shared" si="39"/>
        <v>-9.1557669441141548E-2</v>
      </c>
    </row>
    <row r="1246" spans="2:10">
      <c r="B1246" s="217">
        <v>44078</v>
      </c>
      <c r="C1246" s="218">
        <v>13.33</v>
      </c>
      <c r="D1246">
        <f>MAX(C1246:C$7096)</f>
        <v>13.69</v>
      </c>
      <c r="E1246" s="219">
        <f t="shared" si="38"/>
        <v>-2.6296566837107339E-2</v>
      </c>
      <c r="H1246" s="241">
        <v>15.28</v>
      </c>
      <c r="I1246">
        <f>MAX(H1246:H$7096)</f>
        <v>16.82</v>
      </c>
      <c r="J1246" s="219">
        <f t="shared" si="39"/>
        <v>-9.1557669441141548E-2</v>
      </c>
    </row>
    <row r="1247" spans="2:10">
      <c r="B1247" s="217">
        <v>44077</v>
      </c>
      <c r="C1247" s="218">
        <v>13.32</v>
      </c>
      <c r="D1247">
        <f>MAX(C1247:C$7096)</f>
        <v>13.69</v>
      </c>
      <c r="E1247" s="219">
        <f t="shared" si="38"/>
        <v>-2.702702702702697E-2</v>
      </c>
      <c r="H1247" s="241">
        <v>15.28</v>
      </c>
      <c r="I1247">
        <f>MAX(H1247:H$7096)</f>
        <v>16.82</v>
      </c>
      <c r="J1247" s="219">
        <f t="shared" si="39"/>
        <v>-9.1557669441141548E-2</v>
      </c>
    </row>
    <row r="1248" spans="2:10">
      <c r="B1248" s="217">
        <v>44076</v>
      </c>
      <c r="C1248" s="218">
        <v>13.32</v>
      </c>
      <c r="D1248">
        <f>MAX(C1248:C$7096)</f>
        <v>13.69</v>
      </c>
      <c r="E1248" s="219">
        <f t="shared" si="38"/>
        <v>-2.702702702702697E-2</v>
      </c>
      <c r="H1248" s="241">
        <v>15.28</v>
      </c>
      <c r="I1248">
        <f>MAX(H1248:H$7096)</f>
        <v>16.82</v>
      </c>
      <c r="J1248" s="219">
        <f t="shared" si="39"/>
        <v>-9.1557669441141548E-2</v>
      </c>
    </row>
    <row r="1249" spans="2:10">
      <c r="B1249" s="217">
        <v>44075</v>
      </c>
      <c r="C1249" s="218">
        <v>13.31</v>
      </c>
      <c r="D1249">
        <f>MAX(C1249:C$7096)</f>
        <v>13.69</v>
      </c>
      <c r="E1249" s="219">
        <f t="shared" si="38"/>
        <v>-2.7757487216946604E-2</v>
      </c>
      <c r="H1249" s="241">
        <v>15.28</v>
      </c>
      <c r="I1249">
        <f>MAX(H1249:H$7096)</f>
        <v>16.82</v>
      </c>
      <c r="J1249" s="219">
        <f t="shared" si="39"/>
        <v>-9.1557669441141548E-2</v>
      </c>
    </row>
    <row r="1250" spans="2:10">
      <c r="B1250" s="217">
        <v>44074</v>
      </c>
      <c r="C1250" s="218">
        <v>13.31</v>
      </c>
      <c r="D1250">
        <f>MAX(C1250:C$7096)</f>
        <v>13.69</v>
      </c>
      <c r="E1250" s="219">
        <f t="shared" si="38"/>
        <v>-2.7757487216946604E-2</v>
      </c>
      <c r="H1250" s="241">
        <v>15.28</v>
      </c>
      <c r="I1250">
        <f>MAX(H1250:H$7096)</f>
        <v>16.82</v>
      </c>
      <c r="J1250" s="219">
        <f t="shared" si="39"/>
        <v>-9.1557669441141548E-2</v>
      </c>
    </row>
    <row r="1251" spans="2:10">
      <c r="B1251" s="217">
        <v>44071</v>
      </c>
      <c r="C1251" s="218">
        <v>13.3</v>
      </c>
      <c r="D1251">
        <f>MAX(C1251:C$7096)</f>
        <v>13.69</v>
      </c>
      <c r="E1251" s="219">
        <f t="shared" si="38"/>
        <v>-2.8487947406866238E-2</v>
      </c>
      <c r="H1251" s="241">
        <v>15.58</v>
      </c>
      <c r="I1251">
        <f>MAX(H1251:H$7096)</f>
        <v>16.82</v>
      </c>
      <c r="J1251" s="219">
        <f t="shared" si="39"/>
        <v>-7.3721759809750306E-2</v>
      </c>
    </row>
    <row r="1252" spans="2:10">
      <c r="B1252" s="217">
        <v>44070</v>
      </c>
      <c r="C1252" s="218">
        <v>13.29</v>
      </c>
      <c r="D1252">
        <f>MAX(C1252:C$7096)</f>
        <v>13.69</v>
      </c>
      <c r="E1252" s="219">
        <f t="shared" si="38"/>
        <v>-2.9218407596786001E-2</v>
      </c>
      <c r="H1252" s="241">
        <v>15.58</v>
      </c>
      <c r="I1252">
        <f>MAX(H1252:H$7096)</f>
        <v>16.82</v>
      </c>
      <c r="J1252" s="219">
        <f t="shared" si="39"/>
        <v>-7.3721759809750306E-2</v>
      </c>
    </row>
    <row r="1253" spans="2:10">
      <c r="B1253" s="217">
        <v>44069</v>
      </c>
      <c r="C1253" s="218">
        <v>13.29</v>
      </c>
      <c r="D1253">
        <f>MAX(C1253:C$7096)</f>
        <v>13.69</v>
      </c>
      <c r="E1253" s="219">
        <f t="shared" si="38"/>
        <v>-2.9218407596786001E-2</v>
      </c>
      <c r="H1253" s="241">
        <v>15.58</v>
      </c>
      <c r="I1253">
        <f>MAX(H1253:H$7096)</f>
        <v>16.82</v>
      </c>
      <c r="J1253" s="219">
        <f t="shared" si="39"/>
        <v>-7.3721759809750306E-2</v>
      </c>
    </row>
    <row r="1254" spans="2:10">
      <c r="B1254" s="217">
        <v>44068</v>
      </c>
      <c r="C1254" s="218">
        <v>13.29</v>
      </c>
      <c r="D1254">
        <f>MAX(C1254:C$7096)</f>
        <v>13.69</v>
      </c>
      <c r="E1254" s="219">
        <f t="shared" si="38"/>
        <v>-2.9218407596786001E-2</v>
      </c>
      <c r="H1254" s="241">
        <v>15.58</v>
      </c>
      <c r="I1254">
        <f>MAX(H1254:H$7096)</f>
        <v>16.82</v>
      </c>
      <c r="J1254" s="219">
        <f t="shared" si="39"/>
        <v>-7.3721759809750306E-2</v>
      </c>
    </row>
    <row r="1255" spans="2:10">
      <c r="B1255" s="217">
        <v>44067</v>
      </c>
      <c r="C1255" s="218">
        <v>13.28</v>
      </c>
      <c r="D1255">
        <f>MAX(C1255:C$7096)</f>
        <v>13.69</v>
      </c>
      <c r="E1255" s="219">
        <f t="shared" si="38"/>
        <v>-2.9948867786705635E-2</v>
      </c>
      <c r="H1255" s="241">
        <v>15.58</v>
      </c>
      <c r="I1255">
        <f>MAX(H1255:H$7096)</f>
        <v>16.82</v>
      </c>
      <c r="J1255" s="219">
        <f t="shared" si="39"/>
        <v>-7.3721759809750306E-2</v>
      </c>
    </row>
    <row r="1256" spans="2:10">
      <c r="B1256" s="217">
        <v>44064</v>
      </c>
      <c r="C1256" s="218">
        <v>13.27</v>
      </c>
      <c r="D1256">
        <f>MAX(C1256:C$7096)</f>
        <v>13.69</v>
      </c>
      <c r="E1256" s="219">
        <f t="shared" si="38"/>
        <v>-3.067932797662527E-2</v>
      </c>
      <c r="H1256" s="241">
        <v>15.58</v>
      </c>
      <c r="I1256">
        <f>MAX(H1256:H$7096)</f>
        <v>16.82</v>
      </c>
      <c r="J1256" s="219">
        <f t="shared" si="39"/>
        <v>-7.3721759809750306E-2</v>
      </c>
    </row>
    <row r="1257" spans="2:10">
      <c r="B1257" s="217">
        <v>44063</v>
      </c>
      <c r="C1257" s="218">
        <v>13.29</v>
      </c>
      <c r="D1257">
        <f>MAX(C1257:C$7096)</f>
        <v>13.69</v>
      </c>
      <c r="E1257" s="219">
        <f t="shared" si="38"/>
        <v>-2.9218407596786001E-2</v>
      </c>
      <c r="H1257" s="241">
        <v>15.58</v>
      </c>
      <c r="I1257">
        <f>MAX(H1257:H$7096)</f>
        <v>16.82</v>
      </c>
      <c r="J1257" s="219">
        <f t="shared" si="39"/>
        <v>-7.3721759809750306E-2</v>
      </c>
    </row>
    <row r="1258" spans="2:10">
      <c r="B1258" s="217">
        <v>44062</v>
      </c>
      <c r="C1258" s="218">
        <v>13.28</v>
      </c>
      <c r="D1258">
        <f>MAX(C1258:C$7096)</f>
        <v>13.69</v>
      </c>
      <c r="E1258" s="219">
        <f t="shared" si="38"/>
        <v>-2.9948867786705635E-2</v>
      </c>
      <c r="H1258" s="241">
        <v>15.58</v>
      </c>
      <c r="I1258">
        <f>MAX(H1258:H$7096)</f>
        <v>16.82</v>
      </c>
      <c r="J1258" s="219">
        <f t="shared" si="39"/>
        <v>-7.3721759809750306E-2</v>
      </c>
    </row>
    <row r="1259" spans="2:10">
      <c r="B1259" s="217">
        <v>44061</v>
      </c>
      <c r="C1259" s="218">
        <v>13.19</v>
      </c>
      <c r="D1259">
        <f>MAX(C1259:C$7096)</f>
        <v>13.69</v>
      </c>
      <c r="E1259" s="219">
        <f t="shared" si="38"/>
        <v>-3.6523009495982472E-2</v>
      </c>
      <c r="H1259" s="241">
        <v>15.58</v>
      </c>
      <c r="I1259">
        <f>MAX(H1259:H$7096)</f>
        <v>16.82</v>
      </c>
      <c r="J1259" s="219">
        <f t="shared" si="39"/>
        <v>-7.3721759809750306E-2</v>
      </c>
    </row>
    <row r="1260" spans="2:10">
      <c r="B1260" s="217">
        <v>44060</v>
      </c>
      <c r="C1260" s="218">
        <v>13.07</v>
      </c>
      <c r="D1260">
        <f>MAX(C1260:C$7096)</f>
        <v>13.69</v>
      </c>
      <c r="E1260" s="219">
        <f t="shared" si="38"/>
        <v>-4.5288531775018209E-2</v>
      </c>
      <c r="H1260" s="241">
        <v>15.58</v>
      </c>
      <c r="I1260">
        <f>MAX(H1260:H$7096)</f>
        <v>16.82</v>
      </c>
      <c r="J1260" s="219">
        <f t="shared" si="39"/>
        <v>-7.3721759809750306E-2</v>
      </c>
    </row>
    <row r="1261" spans="2:10">
      <c r="B1261" s="217">
        <v>44057</v>
      </c>
      <c r="C1261" s="218">
        <v>13.06</v>
      </c>
      <c r="D1261">
        <f>MAX(C1261:C$7096)</f>
        <v>13.69</v>
      </c>
      <c r="E1261" s="219">
        <f t="shared" si="38"/>
        <v>-4.601899196493784E-2</v>
      </c>
      <c r="H1261" s="241">
        <v>15.58</v>
      </c>
      <c r="I1261">
        <f>MAX(H1261:H$7096)</f>
        <v>16.82</v>
      </c>
      <c r="J1261" s="219">
        <f t="shared" si="39"/>
        <v>-7.3721759809750306E-2</v>
      </c>
    </row>
    <row r="1262" spans="2:10">
      <c r="B1262" s="217">
        <v>44056</v>
      </c>
      <c r="C1262" s="218">
        <v>12.98</v>
      </c>
      <c r="D1262">
        <f>MAX(C1262:C$7096)</f>
        <v>13.69</v>
      </c>
      <c r="E1262" s="219">
        <f t="shared" si="38"/>
        <v>-5.186267348429504E-2</v>
      </c>
      <c r="H1262" s="241">
        <v>15.58</v>
      </c>
      <c r="I1262">
        <f>MAX(H1262:H$7096)</f>
        <v>16.82</v>
      </c>
      <c r="J1262" s="219">
        <f t="shared" si="39"/>
        <v>-7.3721759809750306E-2</v>
      </c>
    </row>
    <row r="1263" spans="2:10">
      <c r="B1263" s="217">
        <v>44055</v>
      </c>
      <c r="C1263" s="218">
        <v>12.83</v>
      </c>
      <c r="D1263">
        <f>MAX(C1263:C$7096)</f>
        <v>13.69</v>
      </c>
      <c r="E1263" s="219">
        <f t="shared" si="38"/>
        <v>-6.2819576333089808E-2</v>
      </c>
      <c r="H1263" s="241">
        <v>15.58</v>
      </c>
      <c r="I1263">
        <f>MAX(H1263:H$7096)</f>
        <v>16.82</v>
      </c>
      <c r="J1263" s="219">
        <f t="shared" si="39"/>
        <v>-7.3721759809750306E-2</v>
      </c>
    </row>
    <row r="1264" spans="2:10">
      <c r="B1264" s="217">
        <v>44054</v>
      </c>
      <c r="C1264" s="218">
        <v>12.86</v>
      </c>
      <c r="D1264">
        <f>MAX(C1264:C$7096)</f>
        <v>13.69</v>
      </c>
      <c r="E1264" s="219">
        <f t="shared" si="38"/>
        <v>-6.0628195763330908E-2</v>
      </c>
      <c r="H1264" s="241">
        <v>15.58</v>
      </c>
      <c r="I1264">
        <f>MAX(H1264:H$7096)</f>
        <v>16.82</v>
      </c>
      <c r="J1264" s="219">
        <f t="shared" si="39"/>
        <v>-7.3721759809750306E-2</v>
      </c>
    </row>
    <row r="1265" spans="2:10">
      <c r="B1265" s="217">
        <v>44053</v>
      </c>
      <c r="C1265" s="218">
        <v>12.86</v>
      </c>
      <c r="D1265">
        <f>MAX(C1265:C$7096)</f>
        <v>13.69</v>
      </c>
      <c r="E1265" s="219">
        <f t="shared" si="38"/>
        <v>-6.0628195763330908E-2</v>
      </c>
      <c r="H1265" s="241">
        <v>15.58</v>
      </c>
      <c r="I1265">
        <f>MAX(H1265:H$7096)</f>
        <v>16.82</v>
      </c>
      <c r="J1265" s="219">
        <f t="shared" si="39"/>
        <v>-7.3721759809750306E-2</v>
      </c>
    </row>
    <row r="1266" spans="2:10">
      <c r="B1266" s="217">
        <v>44050</v>
      </c>
      <c r="C1266" s="218">
        <v>12.85</v>
      </c>
      <c r="D1266">
        <f>MAX(C1266:C$7096)</f>
        <v>13.69</v>
      </c>
      <c r="E1266" s="219">
        <f t="shared" si="38"/>
        <v>-6.1358655953250539E-2</v>
      </c>
      <c r="H1266" s="241">
        <v>15.58</v>
      </c>
      <c r="I1266">
        <f>MAX(H1266:H$7096)</f>
        <v>16.82</v>
      </c>
      <c r="J1266" s="219">
        <f t="shared" si="39"/>
        <v>-7.3721759809750306E-2</v>
      </c>
    </row>
    <row r="1267" spans="2:10">
      <c r="B1267" s="217">
        <v>44049</v>
      </c>
      <c r="C1267" s="218">
        <v>12.85</v>
      </c>
      <c r="D1267">
        <f>MAX(C1267:C$7096)</f>
        <v>13.69</v>
      </c>
      <c r="E1267" s="219">
        <f t="shared" si="38"/>
        <v>-6.1358655953250539E-2</v>
      </c>
      <c r="H1267" s="241">
        <v>15.58</v>
      </c>
      <c r="I1267">
        <f>MAX(H1267:H$7096)</f>
        <v>16.82</v>
      </c>
      <c r="J1267" s="219">
        <f t="shared" si="39"/>
        <v>-7.3721759809750306E-2</v>
      </c>
    </row>
    <row r="1268" spans="2:10">
      <c r="B1268" s="217">
        <v>44048</v>
      </c>
      <c r="C1268" s="218">
        <v>12.85</v>
      </c>
      <c r="D1268">
        <f>MAX(C1268:C$7096)</f>
        <v>13.69</v>
      </c>
      <c r="E1268" s="219">
        <f t="shared" si="38"/>
        <v>-6.1358655953250539E-2</v>
      </c>
      <c r="H1268" s="241">
        <v>15.58</v>
      </c>
      <c r="I1268">
        <f>MAX(H1268:H$7096)</f>
        <v>16.82</v>
      </c>
      <c r="J1268" s="219">
        <f t="shared" si="39"/>
        <v>-7.3721759809750306E-2</v>
      </c>
    </row>
    <row r="1269" spans="2:10">
      <c r="B1269" s="217">
        <v>44047</v>
      </c>
      <c r="C1269" s="218">
        <v>12.84</v>
      </c>
      <c r="D1269">
        <f>MAX(C1269:C$7096)</f>
        <v>13.69</v>
      </c>
      <c r="E1269" s="219">
        <f t="shared" si="38"/>
        <v>-6.2089116143170177E-2</v>
      </c>
      <c r="H1269" s="241">
        <v>15.58</v>
      </c>
      <c r="I1269">
        <f>MAX(H1269:H$7096)</f>
        <v>16.82</v>
      </c>
      <c r="J1269" s="219">
        <f t="shared" si="39"/>
        <v>-7.3721759809750306E-2</v>
      </c>
    </row>
    <row r="1270" spans="2:10">
      <c r="B1270" s="217">
        <v>44046</v>
      </c>
      <c r="C1270" s="218">
        <v>12.83</v>
      </c>
      <c r="D1270">
        <f>MAX(C1270:C$7096)</f>
        <v>13.69</v>
      </c>
      <c r="E1270" s="219">
        <f t="shared" si="38"/>
        <v>-6.2819576333089808E-2</v>
      </c>
      <c r="H1270" s="241">
        <v>15.58</v>
      </c>
      <c r="I1270">
        <f>MAX(H1270:H$7096)</f>
        <v>16.82</v>
      </c>
      <c r="J1270" s="219">
        <f t="shared" si="39"/>
        <v>-7.3721759809750306E-2</v>
      </c>
    </row>
    <row r="1271" spans="2:10">
      <c r="B1271" s="217">
        <v>44043</v>
      </c>
      <c r="C1271" s="218">
        <v>12.82</v>
      </c>
      <c r="D1271">
        <f>MAX(C1271:C$7096)</f>
        <v>13.69</v>
      </c>
      <c r="E1271" s="219">
        <f t="shared" si="38"/>
        <v>-6.3550036523009445E-2</v>
      </c>
      <c r="H1271" s="241">
        <v>15.58</v>
      </c>
      <c r="I1271">
        <f>MAX(H1271:H$7096)</f>
        <v>16.82</v>
      </c>
      <c r="J1271" s="219">
        <f t="shared" si="39"/>
        <v>-7.3721759809750306E-2</v>
      </c>
    </row>
    <row r="1272" spans="2:10">
      <c r="B1272" s="217">
        <v>44042</v>
      </c>
      <c r="C1272" s="218">
        <v>12.81</v>
      </c>
      <c r="D1272">
        <f>MAX(C1272:C$7096)</f>
        <v>13.69</v>
      </c>
      <c r="E1272" s="219">
        <f t="shared" si="38"/>
        <v>-6.4280496712929069E-2</v>
      </c>
      <c r="H1272" s="241">
        <v>15.58</v>
      </c>
      <c r="I1272">
        <f>MAX(H1272:H$7096)</f>
        <v>16.82</v>
      </c>
      <c r="J1272" s="219">
        <f t="shared" si="39"/>
        <v>-7.3721759809750306E-2</v>
      </c>
    </row>
    <row r="1273" spans="2:10">
      <c r="B1273" s="217">
        <v>44041</v>
      </c>
      <c r="C1273" s="218">
        <v>12.81</v>
      </c>
      <c r="D1273">
        <f>MAX(C1273:C$7096)</f>
        <v>13.69</v>
      </c>
      <c r="E1273" s="219">
        <f t="shared" si="38"/>
        <v>-6.4280496712929069E-2</v>
      </c>
      <c r="H1273" s="241">
        <v>15.58</v>
      </c>
      <c r="I1273">
        <f>MAX(H1273:H$7096)</f>
        <v>16.82</v>
      </c>
      <c r="J1273" s="219">
        <f t="shared" si="39"/>
        <v>-7.3721759809750306E-2</v>
      </c>
    </row>
    <row r="1274" spans="2:10">
      <c r="B1274" s="217">
        <v>44040</v>
      </c>
      <c r="C1274" s="218">
        <v>12.8</v>
      </c>
      <c r="D1274">
        <f>MAX(C1274:C$7096)</f>
        <v>13.69</v>
      </c>
      <c r="E1274" s="219">
        <f t="shared" si="38"/>
        <v>-6.5010956902848707E-2</v>
      </c>
      <c r="H1274" s="241">
        <v>15.58</v>
      </c>
      <c r="I1274">
        <f>MAX(H1274:H$7096)</f>
        <v>16.82</v>
      </c>
      <c r="J1274" s="219">
        <f t="shared" si="39"/>
        <v>-7.3721759809750306E-2</v>
      </c>
    </row>
    <row r="1275" spans="2:10">
      <c r="B1275" s="217">
        <v>44039</v>
      </c>
      <c r="C1275" s="218">
        <v>12.69</v>
      </c>
      <c r="D1275">
        <f>MAX(C1275:C$7096)</f>
        <v>13.69</v>
      </c>
      <c r="E1275" s="219">
        <f t="shared" si="38"/>
        <v>-7.3046018991964945E-2</v>
      </c>
      <c r="H1275" s="241">
        <v>15.58</v>
      </c>
      <c r="I1275">
        <f>MAX(H1275:H$7096)</f>
        <v>16.82</v>
      </c>
      <c r="J1275" s="219">
        <f t="shared" si="39"/>
        <v>-7.3721759809750306E-2</v>
      </c>
    </row>
    <row r="1276" spans="2:10">
      <c r="B1276" s="217">
        <v>44036</v>
      </c>
      <c r="C1276" s="218">
        <v>12.69</v>
      </c>
      <c r="D1276">
        <f>MAX(C1276:C$7096)</f>
        <v>13.69</v>
      </c>
      <c r="E1276" s="219">
        <f t="shared" si="38"/>
        <v>-7.3046018991964945E-2</v>
      </c>
      <c r="H1276" s="241">
        <v>15.58</v>
      </c>
      <c r="I1276">
        <f>MAX(H1276:H$7096)</f>
        <v>16.82</v>
      </c>
      <c r="J1276" s="219">
        <f t="shared" si="39"/>
        <v>-7.3721759809750306E-2</v>
      </c>
    </row>
    <row r="1277" spans="2:10">
      <c r="B1277" s="217">
        <v>44035</v>
      </c>
      <c r="C1277" s="218">
        <v>12.69</v>
      </c>
      <c r="D1277">
        <f>MAX(C1277:C$7096)</f>
        <v>13.69</v>
      </c>
      <c r="E1277" s="219">
        <f t="shared" si="38"/>
        <v>-7.3046018991964945E-2</v>
      </c>
      <c r="H1277" s="241">
        <v>15.58</v>
      </c>
      <c r="I1277">
        <f>MAX(H1277:H$7096)</f>
        <v>16.82</v>
      </c>
      <c r="J1277" s="219">
        <f t="shared" si="39"/>
        <v>-7.3721759809750306E-2</v>
      </c>
    </row>
    <row r="1278" spans="2:10">
      <c r="B1278" s="217">
        <v>44034</v>
      </c>
      <c r="C1278" s="218">
        <v>12.68</v>
      </c>
      <c r="D1278">
        <f>MAX(C1278:C$7096)</f>
        <v>13.69</v>
      </c>
      <c r="E1278" s="219">
        <f t="shared" si="38"/>
        <v>-7.3776479181884569E-2</v>
      </c>
      <c r="H1278" s="241">
        <v>15.58</v>
      </c>
      <c r="I1278">
        <f>MAX(H1278:H$7096)</f>
        <v>16.82</v>
      </c>
      <c r="J1278" s="219">
        <f t="shared" si="39"/>
        <v>-7.3721759809750306E-2</v>
      </c>
    </row>
    <row r="1279" spans="2:10">
      <c r="B1279" s="217">
        <v>44033</v>
      </c>
      <c r="C1279" s="218">
        <v>12.68</v>
      </c>
      <c r="D1279">
        <f>MAX(C1279:C$7096)</f>
        <v>13.69</v>
      </c>
      <c r="E1279" s="219">
        <f t="shared" si="38"/>
        <v>-7.3776479181884569E-2</v>
      </c>
      <c r="H1279" s="241">
        <v>15.58</v>
      </c>
      <c r="I1279">
        <f>MAX(H1279:H$7096)</f>
        <v>16.82</v>
      </c>
      <c r="J1279" s="219">
        <f t="shared" si="39"/>
        <v>-7.3721759809750306E-2</v>
      </c>
    </row>
    <row r="1280" spans="2:10">
      <c r="B1280" s="217">
        <v>44032</v>
      </c>
      <c r="C1280" s="218">
        <v>12.68</v>
      </c>
      <c r="D1280">
        <f>MAX(C1280:C$7096)</f>
        <v>13.69</v>
      </c>
      <c r="E1280" s="219">
        <f t="shared" si="38"/>
        <v>-7.3776479181884569E-2</v>
      </c>
      <c r="H1280" s="241">
        <v>15.58</v>
      </c>
      <c r="I1280">
        <f>MAX(H1280:H$7096)</f>
        <v>16.82</v>
      </c>
      <c r="J1280" s="219">
        <f t="shared" si="39"/>
        <v>-7.3721759809750306E-2</v>
      </c>
    </row>
    <row r="1281" spans="2:10">
      <c r="B1281" s="217">
        <v>44029</v>
      </c>
      <c r="C1281" s="218">
        <v>12.67</v>
      </c>
      <c r="D1281">
        <f>MAX(C1281:C$7096)</f>
        <v>13.69</v>
      </c>
      <c r="E1281" s="219">
        <f t="shared" si="38"/>
        <v>-7.4506939371804207E-2</v>
      </c>
      <c r="H1281" s="241">
        <v>15.58</v>
      </c>
      <c r="I1281">
        <f>MAX(H1281:H$7096)</f>
        <v>16.82</v>
      </c>
      <c r="J1281" s="219">
        <f t="shared" si="39"/>
        <v>-7.3721759809750306E-2</v>
      </c>
    </row>
    <row r="1282" spans="2:10">
      <c r="B1282" s="217">
        <v>44028</v>
      </c>
      <c r="C1282" s="218">
        <v>12.67</v>
      </c>
      <c r="D1282">
        <f>MAX(C1282:C$7096)</f>
        <v>13.69</v>
      </c>
      <c r="E1282" s="219">
        <f t="shared" ref="E1282:E1345" si="40">(C1282-D1282)/D1282</f>
        <v>-7.4506939371804207E-2</v>
      </c>
      <c r="H1282" s="241">
        <v>15.58</v>
      </c>
      <c r="I1282">
        <f>MAX(H1282:H$7096)</f>
        <v>16.82</v>
      </c>
      <c r="J1282" s="219">
        <f t="shared" ref="J1282:J1345" si="41">(H1282-I1282)/I1282</f>
        <v>-7.3721759809750306E-2</v>
      </c>
    </row>
    <row r="1283" spans="2:10">
      <c r="B1283" s="217">
        <v>44027</v>
      </c>
      <c r="C1283" s="218">
        <v>12.67</v>
      </c>
      <c r="D1283">
        <f>MAX(C1283:C$7096)</f>
        <v>13.69</v>
      </c>
      <c r="E1283" s="219">
        <f t="shared" si="40"/>
        <v>-7.4506939371804207E-2</v>
      </c>
      <c r="H1283" s="241">
        <v>15.58</v>
      </c>
      <c r="I1283">
        <f>MAX(H1283:H$7096)</f>
        <v>16.82</v>
      </c>
      <c r="J1283" s="219">
        <f t="shared" si="41"/>
        <v>-7.3721759809750306E-2</v>
      </c>
    </row>
    <row r="1284" spans="2:10">
      <c r="B1284" s="217">
        <v>44026</v>
      </c>
      <c r="C1284" s="218">
        <v>12.66</v>
      </c>
      <c r="D1284">
        <f>MAX(C1284:C$7096)</f>
        <v>13.69</v>
      </c>
      <c r="E1284" s="219">
        <f t="shared" si="40"/>
        <v>-7.5237399561723844E-2</v>
      </c>
      <c r="H1284" s="241">
        <v>15.58</v>
      </c>
      <c r="I1284">
        <f>MAX(H1284:H$7096)</f>
        <v>16.82</v>
      </c>
      <c r="J1284" s="219">
        <f t="shared" si="41"/>
        <v>-7.3721759809750306E-2</v>
      </c>
    </row>
    <row r="1285" spans="2:10">
      <c r="B1285" s="217">
        <v>44025</v>
      </c>
      <c r="C1285" s="218">
        <v>12.66</v>
      </c>
      <c r="D1285">
        <f>MAX(C1285:C$7096)</f>
        <v>13.69</v>
      </c>
      <c r="E1285" s="219">
        <f t="shared" si="40"/>
        <v>-7.5237399561723844E-2</v>
      </c>
      <c r="H1285" s="241">
        <v>15.58</v>
      </c>
      <c r="I1285">
        <f>MAX(H1285:H$7096)</f>
        <v>16.82</v>
      </c>
      <c r="J1285" s="219">
        <f t="shared" si="41"/>
        <v>-7.3721759809750306E-2</v>
      </c>
    </row>
    <row r="1286" spans="2:10">
      <c r="B1286" s="217">
        <v>44022</v>
      </c>
      <c r="C1286" s="218">
        <v>12.65</v>
      </c>
      <c r="D1286">
        <f>MAX(C1286:C$7096)</f>
        <v>13.69</v>
      </c>
      <c r="E1286" s="219">
        <f t="shared" si="40"/>
        <v>-7.5967859751643482E-2</v>
      </c>
      <c r="H1286" s="241">
        <v>15.58</v>
      </c>
      <c r="I1286">
        <f>MAX(H1286:H$7096)</f>
        <v>16.82</v>
      </c>
      <c r="J1286" s="219">
        <f t="shared" si="41"/>
        <v>-7.3721759809750306E-2</v>
      </c>
    </row>
    <row r="1287" spans="2:10">
      <c r="B1287" s="217">
        <v>44021</v>
      </c>
      <c r="C1287" s="218">
        <v>12.65</v>
      </c>
      <c r="D1287">
        <f>MAX(C1287:C$7096)</f>
        <v>13.69</v>
      </c>
      <c r="E1287" s="219">
        <f t="shared" si="40"/>
        <v>-7.5967859751643482E-2</v>
      </c>
      <c r="H1287" s="241">
        <v>15.58</v>
      </c>
      <c r="I1287">
        <f>MAX(H1287:H$7096)</f>
        <v>16.82</v>
      </c>
      <c r="J1287" s="219">
        <f t="shared" si="41"/>
        <v>-7.3721759809750306E-2</v>
      </c>
    </row>
    <row r="1288" spans="2:10">
      <c r="B1288" s="217">
        <v>44020</v>
      </c>
      <c r="C1288" s="218">
        <v>12.65</v>
      </c>
      <c r="D1288">
        <f>MAX(C1288:C$7096)</f>
        <v>13.69</v>
      </c>
      <c r="E1288" s="219">
        <f t="shared" si="40"/>
        <v>-7.5967859751643482E-2</v>
      </c>
      <c r="H1288" s="241">
        <v>15.58</v>
      </c>
      <c r="I1288">
        <f>MAX(H1288:H$7096)</f>
        <v>16.82</v>
      </c>
      <c r="J1288" s="219">
        <f t="shared" si="41"/>
        <v>-7.3721759809750306E-2</v>
      </c>
    </row>
    <row r="1289" spans="2:10">
      <c r="B1289" s="217">
        <v>44019</v>
      </c>
      <c r="C1289" s="218">
        <v>12.65</v>
      </c>
      <c r="D1289">
        <f>MAX(C1289:C$7096)</f>
        <v>13.69</v>
      </c>
      <c r="E1289" s="219">
        <f t="shared" si="40"/>
        <v>-7.5967859751643482E-2</v>
      </c>
      <c r="H1289" s="241">
        <v>15.58</v>
      </c>
      <c r="I1289">
        <f>MAX(H1289:H$7096)</f>
        <v>16.82</v>
      </c>
      <c r="J1289" s="219">
        <f t="shared" si="41"/>
        <v>-7.3721759809750306E-2</v>
      </c>
    </row>
    <row r="1290" spans="2:10">
      <c r="B1290" s="217">
        <v>44018</v>
      </c>
      <c r="C1290" s="218">
        <v>12.65</v>
      </c>
      <c r="D1290">
        <f>MAX(C1290:C$7096)</f>
        <v>13.69</v>
      </c>
      <c r="E1290" s="219">
        <f t="shared" si="40"/>
        <v>-7.5967859751643482E-2</v>
      </c>
      <c r="H1290" s="241">
        <v>15.58</v>
      </c>
      <c r="I1290">
        <f>MAX(H1290:H$7096)</f>
        <v>16.82</v>
      </c>
      <c r="J1290" s="219">
        <f t="shared" si="41"/>
        <v>-7.3721759809750306E-2</v>
      </c>
    </row>
    <row r="1291" spans="2:10">
      <c r="B1291" s="217">
        <v>44015</v>
      </c>
      <c r="C1291" s="218">
        <v>12.63</v>
      </c>
      <c r="D1291">
        <f>MAX(C1291:C$7096)</f>
        <v>13.69</v>
      </c>
      <c r="E1291" s="219">
        <f t="shared" si="40"/>
        <v>-7.7428780131482744E-2</v>
      </c>
      <c r="H1291" s="241">
        <v>15.58</v>
      </c>
      <c r="I1291">
        <f>MAX(H1291:H$7096)</f>
        <v>16.82</v>
      </c>
      <c r="J1291" s="219">
        <f t="shared" si="41"/>
        <v>-7.3721759809750306E-2</v>
      </c>
    </row>
    <row r="1292" spans="2:10">
      <c r="B1292" s="217">
        <v>44014</v>
      </c>
      <c r="C1292" s="218">
        <v>12.63</v>
      </c>
      <c r="D1292">
        <f>MAX(C1292:C$7096)</f>
        <v>13.69</v>
      </c>
      <c r="E1292" s="219">
        <f t="shared" si="40"/>
        <v>-7.7428780131482744E-2</v>
      </c>
      <c r="H1292" s="241">
        <v>15.58</v>
      </c>
      <c r="I1292">
        <f>MAX(H1292:H$7096)</f>
        <v>16.82</v>
      </c>
      <c r="J1292" s="219">
        <f t="shared" si="41"/>
        <v>-7.3721759809750306E-2</v>
      </c>
    </row>
    <row r="1293" spans="2:10">
      <c r="B1293" s="217">
        <v>44013</v>
      </c>
      <c r="C1293" s="218">
        <v>12.63</v>
      </c>
      <c r="D1293">
        <f>MAX(C1293:C$7096)</f>
        <v>13.69</v>
      </c>
      <c r="E1293" s="219">
        <f t="shared" si="40"/>
        <v>-7.7428780131482744E-2</v>
      </c>
      <c r="H1293" s="241">
        <v>15.58</v>
      </c>
      <c r="I1293">
        <f>MAX(H1293:H$7096)</f>
        <v>16.82</v>
      </c>
      <c r="J1293" s="219">
        <f t="shared" si="41"/>
        <v>-7.3721759809750306E-2</v>
      </c>
    </row>
    <row r="1294" spans="2:10">
      <c r="B1294" s="217">
        <v>44012</v>
      </c>
      <c r="C1294" s="218">
        <v>12.63</v>
      </c>
      <c r="D1294">
        <f>MAX(C1294:C$7096)</f>
        <v>13.69</v>
      </c>
      <c r="E1294" s="219">
        <f t="shared" si="40"/>
        <v>-7.7428780131482744E-2</v>
      </c>
      <c r="H1294" s="241">
        <v>15.58</v>
      </c>
      <c r="I1294">
        <f>MAX(H1294:H$7096)</f>
        <v>16.82</v>
      </c>
      <c r="J1294" s="219">
        <f t="shared" si="41"/>
        <v>-7.3721759809750306E-2</v>
      </c>
    </row>
    <row r="1295" spans="2:10">
      <c r="B1295" s="217">
        <v>44011</v>
      </c>
      <c r="C1295" s="218">
        <v>12.62</v>
      </c>
      <c r="D1295">
        <f>MAX(C1295:C$7096)</f>
        <v>13.69</v>
      </c>
      <c r="E1295" s="219">
        <f t="shared" si="40"/>
        <v>-7.8159240321402507E-2</v>
      </c>
      <c r="H1295" s="241">
        <v>15.58</v>
      </c>
      <c r="I1295">
        <f>MAX(H1295:H$7096)</f>
        <v>16.82</v>
      </c>
      <c r="J1295" s="219">
        <f t="shared" si="41"/>
        <v>-7.3721759809750306E-2</v>
      </c>
    </row>
    <row r="1296" spans="2:10">
      <c r="B1296" s="217">
        <v>44008</v>
      </c>
      <c r="C1296" s="218">
        <v>12.62</v>
      </c>
      <c r="D1296">
        <f>MAX(C1296:C$7096)</f>
        <v>13.69</v>
      </c>
      <c r="E1296" s="219">
        <f t="shared" si="40"/>
        <v>-7.8159240321402507E-2</v>
      </c>
      <c r="H1296" s="241">
        <v>15.58</v>
      </c>
      <c r="I1296">
        <f>MAX(H1296:H$7096)</f>
        <v>16.82</v>
      </c>
      <c r="J1296" s="219">
        <f t="shared" si="41"/>
        <v>-7.3721759809750306E-2</v>
      </c>
    </row>
    <row r="1297" spans="2:10">
      <c r="B1297" s="217">
        <v>44007</v>
      </c>
      <c r="C1297" s="218">
        <v>12.62</v>
      </c>
      <c r="D1297">
        <f>MAX(C1297:C$7096)</f>
        <v>13.69</v>
      </c>
      <c r="E1297" s="219">
        <f t="shared" si="40"/>
        <v>-7.8159240321402507E-2</v>
      </c>
      <c r="H1297" s="241">
        <v>15.58</v>
      </c>
      <c r="I1297">
        <f>MAX(H1297:H$7096)</f>
        <v>16.82</v>
      </c>
      <c r="J1297" s="219">
        <f t="shared" si="41"/>
        <v>-7.3721759809750306E-2</v>
      </c>
    </row>
    <row r="1298" spans="2:10">
      <c r="B1298" s="217">
        <v>44006</v>
      </c>
      <c r="C1298" s="218">
        <v>12.61</v>
      </c>
      <c r="D1298">
        <f>MAX(C1298:C$7096)</f>
        <v>13.69</v>
      </c>
      <c r="E1298" s="219">
        <f t="shared" si="40"/>
        <v>-7.8889700511322144E-2</v>
      </c>
      <c r="H1298" s="241">
        <v>15.58</v>
      </c>
      <c r="I1298">
        <f>MAX(H1298:H$7096)</f>
        <v>16.82</v>
      </c>
      <c r="J1298" s="219">
        <f t="shared" si="41"/>
        <v>-7.3721759809750306E-2</v>
      </c>
    </row>
    <row r="1299" spans="2:10">
      <c r="B1299" s="217">
        <v>44005</v>
      </c>
      <c r="C1299" s="218">
        <v>12.61</v>
      </c>
      <c r="D1299">
        <f>MAX(C1299:C$7096)</f>
        <v>13.69</v>
      </c>
      <c r="E1299" s="219">
        <f t="shared" si="40"/>
        <v>-7.8889700511322144E-2</v>
      </c>
      <c r="H1299" s="241">
        <v>15.58</v>
      </c>
      <c r="I1299">
        <f>MAX(H1299:H$7096)</f>
        <v>16.82</v>
      </c>
      <c r="J1299" s="219">
        <f t="shared" si="41"/>
        <v>-7.3721759809750306E-2</v>
      </c>
    </row>
    <row r="1300" spans="2:10">
      <c r="B1300" s="217">
        <v>44004</v>
      </c>
      <c r="C1300" s="218">
        <v>12.6</v>
      </c>
      <c r="D1300">
        <f>MAX(C1300:C$7096)</f>
        <v>13.69</v>
      </c>
      <c r="E1300" s="219">
        <f t="shared" si="40"/>
        <v>-7.9620160701241768E-2</v>
      </c>
      <c r="H1300" s="241">
        <v>15.58</v>
      </c>
      <c r="I1300">
        <f>MAX(H1300:H$7096)</f>
        <v>16.82</v>
      </c>
      <c r="J1300" s="219">
        <f t="shared" si="41"/>
        <v>-7.3721759809750306E-2</v>
      </c>
    </row>
    <row r="1301" spans="2:10">
      <c r="B1301" s="217">
        <v>44001</v>
      </c>
      <c r="C1301" s="218">
        <v>12.6</v>
      </c>
      <c r="D1301">
        <f>MAX(C1301:C$7096)</f>
        <v>13.69</v>
      </c>
      <c r="E1301" s="219">
        <f t="shared" si="40"/>
        <v>-7.9620160701241768E-2</v>
      </c>
      <c r="H1301" s="241">
        <v>15.58</v>
      </c>
      <c r="I1301">
        <f>MAX(H1301:H$7096)</f>
        <v>16.82</v>
      </c>
      <c r="J1301" s="219">
        <f t="shared" si="41"/>
        <v>-7.3721759809750306E-2</v>
      </c>
    </row>
    <row r="1302" spans="2:10">
      <c r="B1302" s="217">
        <v>44000</v>
      </c>
      <c r="C1302" s="218">
        <v>12.6</v>
      </c>
      <c r="D1302">
        <f>MAX(C1302:C$7096)</f>
        <v>13.69</v>
      </c>
      <c r="E1302" s="219">
        <f t="shared" si="40"/>
        <v>-7.9620160701241768E-2</v>
      </c>
      <c r="H1302" s="241">
        <v>15.58</v>
      </c>
      <c r="I1302">
        <f>MAX(H1302:H$7096)</f>
        <v>16.82</v>
      </c>
      <c r="J1302" s="219">
        <f t="shared" si="41"/>
        <v>-7.3721759809750306E-2</v>
      </c>
    </row>
    <row r="1303" spans="2:10">
      <c r="B1303" s="217">
        <v>43999</v>
      </c>
      <c r="C1303" s="218">
        <v>12.59</v>
      </c>
      <c r="D1303">
        <f>MAX(C1303:C$7096)</f>
        <v>13.69</v>
      </c>
      <c r="E1303" s="219">
        <f t="shared" si="40"/>
        <v>-8.0350620891161406E-2</v>
      </c>
      <c r="H1303" s="241">
        <v>15.58</v>
      </c>
      <c r="I1303">
        <f>MAX(H1303:H$7096)</f>
        <v>16.82</v>
      </c>
      <c r="J1303" s="219">
        <f t="shared" si="41"/>
        <v>-7.3721759809750306E-2</v>
      </c>
    </row>
    <row r="1304" spans="2:10">
      <c r="B1304" s="217">
        <v>43998</v>
      </c>
      <c r="C1304" s="218">
        <v>12.59</v>
      </c>
      <c r="D1304">
        <f>MAX(C1304:C$7096)</f>
        <v>13.69</v>
      </c>
      <c r="E1304" s="219">
        <f t="shared" si="40"/>
        <v>-8.0350620891161406E-2</v>
      </c>
      <c r="H1304" s="241">
        <v>15.58</v>
      </c>
      <c r="I1304">
        <f>MAX(H1304:H$7096)</f>
        <v>16.82</v>
      </c>
      <c r="J1304" s="219">
        <f t="shared" si="41"/>
        <v>-7.3721759809750306E-2</v>
      </c>
    </row>
    <row r="1305" spans="2:10">
      <c r="B1305" s="217">
        <v>43997</v>
      </c>
      <c r="C1305" s="218">
        <v>12.59</v>
      </c>
      <c r="D1305">
        <f>MAX(C1305:C$7096)</f>
        <v>13.69</v>
      </c>
      <c r="E1305" s="219">
        <f t="shared" si="40"/>
        <v>-8.0350620891161406E-2</v>
      </c>
      <c r="H1305" s="241">
        <v>15.58</v>
      </c>
      <c r="I1305">
        <f>MAX(H1305:H$7096)</f>
        <v>16.82</v>
      </c>
      <c r="J1305" s="219">
        <f t="shared" si="41"/>
        <v>-7.3721759809750306E-2</v>
      </c>
    </row>
    <row r="1306" spans="2:10">
      <c r="B1306" s="217">
        <v>43994</v>
      </c>
      <c r="C1306" s="218">
        <v>12.58</v>
      </c>
      <c r="D1306">
        <f>MAX(C1306:C$7096)</f>
        <v>13.69</v>
      </c>
      <c r="E1306" s="219">
        <f t="shared" si="40"/>
        <v>-8.1081081081081044E-2</v>
      </c>
      <c r="H1306" s="241">
        <v>15.58</v>
      </c>
      <c r="I1306">
        <f>MAX(H1306:H$7096)</f>
        <v>16.82</v>
      </c>
      <c r="J1306" s="219">
        <f t="shared" si="41"/>
        <v>-7.3721759809750306E-2</v>
      </c>
    </row>
    <row r="1307" spans="2:10">
      <c r="B1307" s="217">
        <v>43993</v>
      </c>
      <c r="C1307" s="218">
        <v>12.58</v>
      </c>
      <c r="D1307">
        <f>MAX(C1307:C$7096)</f>
        <v>13.69</v>
      </c>
      <c r="E1307" s="219">
        <f t="shared" si="40"/>
        <v>-8.1081081081081044E-2</v>
      </c>
      <c r="H1307" s="241">
        <v>15.58</v>
      </c>
      <c r="I1307">
        <f>MAX(H1307:H$7096)</f>
        <v>16.82</v>
      </c>
      <c r="J1307" s="219">
        <f t="shared" si="41"/>
        <v>-7.3721759809750306E-2</v>
      </c>
    </row>
    <row r="1308" spans="2:10">
      <c r="B1308" s="217">
        <v>43992</v>
      </c>
      <c r="C1308" s="218">
        <v>12.58</v>
      </c>
      <c r="D1308">
        <f>MAX(C1308:C$7096)</f>
        <v>13.69</v>
      </c>
      <c r="E1308" s="219">
        <f t="shared" si="40"/>
        <v>-8.1081081081081044E-2</v>
      </c>
      <c r="H1308" s="241">
        <v>15.58</v>
      </c>
      <c r="I1308">
        <f>MAX(H1308:H$7096)</f>
        <v>16.82</v>
      </c>
      <c r="J1308" s="219">
        <f t="shared" si="41"/>
        <v>-7.3721759809750306E-2</v>
      </c>
    </row>
    <row r="1309" spans="2:10">
      <c r="B1309" s="217">
        <v>43991</v>
      </c>
      <c r="C1309" s="218">
        <v>12.57</v>
      </c>
      <c r="D1309">
        <f>MAX(C1309:C$7096)</f>
        <v>13.69</v>
      </c>
      <c r="E1309" s="219">
        <f t="shared" si="40"/>
        <v>-8.1811541271000682E-2</v>
      </c>
      <c r="H1309" s="241">
        <v>15.58</v>
      </c>
      <c r="I1309">
        <f>MAX(H1309:H$7096)</f>
        <v>16.82</v>
      </c>
      <c r="J1309" s="219">
        <f t="shared" si="41"/>
        <v>-7.3721759809750306E-2</v>
      </c>
    </row>
    <row r="1310" spans="2:10">
      <c r="B1310" s="217">
        <v>43990</v>
      </c>
      <c r="C1310" s="218">
        <v>12.57</v>
      </c>
      <c r="D1310">
        <f>MAX(C1310:C$7096)</f>
        <v>13.69</v>
      </c>
      <c r="E1310" s="219">
        <f t="shared" si="40"/>
        <v>-8.1811541271000682E-2</v>
      </c>
      <c r="H1310" s="241">
        <v>15.58</v>
      </c>
      <c r="I1310">
        <f>MAX(H1310:H$7096)</f>
        <v>16.82</v>
      </c>
      <c r="J1310" s="219">
        <f t="shared" si="41"/>
        <v>-7.3721759809750306E-2</v>
      </c>
    </row>
    <row r="1311" spans="2:10">
      <c r="B1311" s="217">
        <v>43987</v>
      </c>
      <c r="C1311" s="218">
        <v>12.56</v>
      </c>
      <c r="D1311">
        <f>MAX(C1311:C$7096)</f>
        <v>13.69</v>
      </c>
      <c r="E1311" s="219">
        <f t="shared" si="40"/>
        <v>-8.2542001460920306E-2</v>
      </c>
      <c r="H1311" s="241">
        <v>15.58</v>
      </c>
      <c r="I1311">
        <f>MAX(H1311:H$7096)</f>
        <v>16.82</v>
      </c>
      <c r="J1311" s="219">
        <f t="shared" si="41"/>
        <v>-7.3721759809750306E-2</v>
      </c>
    </row>
    <row r="1312" spans="2:10">
      <c r="B1312" s="217">
        <v>43986</v>
      </c>
      <c r="C1312" s="218">
        <v>12.56</v>
      </c>
      <c r="D1312">
        <f>MAX(C1312:C$7096)</f>
        <v>13.69</v>
      </c>
      <c r="E1312" s="219">
        <f t="shared" si="40"/>
        <v>-8.2542001460920306E-2</v>
      </c>
      <c r="H1312" s="241">
        <v>15.58</v>
      </c>
      <c r="I1312">
        <f>MAX(H1312:H$7096)</f>
        <v>16.82</v>
      </c>
      <c r="J1312" s="219">
        <f t="shared" si="41"/>
        <v>-7.3721759809750306E-2</v>
      </c>
    </row>
    <row r="1313" spans="2:10">
      <c r="B1313" s="217">
        <v>43985</v>
      </c>
      <c r="C1313" s="218">
        <v>12.56</v>
      </c>
      <c r="D1313">
        <f>MAX(C1313:C$7096)</f>
        <v>13.69</v>
      </c>
      <c r="E1313" s="219">
        <f t="shared" si="40"/>
        <v>-8.2542001460920306E-2</v>
      </c>
      <c r="H1313" s="241">
        <v>15.58</v>
      </c>
      <c r="I1313">
        <f>MAX(H1313:H$7096)</f>
        <v>16.82</v>
      </c>
      <c r="J1313" s="219">
        <f t="shared" si="41"/>
        <v>-7.3721759809750306E-2</v>
      </c>
    </row>
    <row r="1314" spans="2:10">
      <c r="B1314" s="217">
        <v>43984</v>
      </c>
      <c r="C1314" s="218">
        <v>12.56</v>
      </c>
      <c r="D1314">
        <f>MAX(C1314:C$7096)</f>
        <v>13.69</v>
      </c>
      <c r="E1314" s="219">
        <f t="shared" si="40"/>
        <v>-8.2542001460920306E-2</v>
      </c>
      <c r="H1314" s="241">
        <v>15.58</v>
      </c>
      <c r="I1314">
        <f>MAX(H1314:H$7096)</f>
        <v>16.82</v>
      </c>
      <c r="J1314" s="219">
        <f t="shared" si="41"/>
        <v>-7.3721759809750306E-2</v>
      </c>
    </row>
    <row r="1315" spans="2:10">
      <c r="B1315" s="217">
        <v>43983</v>
      </c>
      <c r="C1315" s="218">
        <v>12.56</v>
      </c>
      <c r="D1315">
        <f>MAX(C1315:C$7096)</f>
        <v>13.69</v>
      </c>
      <c r="E1315" s="219">
        <f t="shared" si="40"/>
        <v>-8.2542001460920306E-2</v>
      </c>
      <c r="H1315" s="241">
        <v>15.58</v>
      </c>
      <c r="I1315">
        <f>MAX(H1315:H$7096)</f>
        <v>16.82</v>
      </c>
      <c r="J1315" s="219">
        <f t="shared" si="41"/>
        <v>-7.3721759809750306E-2</v>
      </c>
    </row>
    <row r="1316" spans="2:10">
      <c r="B1316" s="217">
        <v>43980</v>
      </c>
      <c r="C1316" s="218">
        <v>12.55</v>
      </c>
      <c r="D1316">
        <f>MAX(C1316:C$7096)</f>
        <v>13.69</v>
      </c>
      <c r="E1316" s="219">
        <f t="shared" si="40"/>
        <v>-8.3272461650839943E-2</v>
      </c>
      <c r="H1316" s="241">
        <v>16.82</v>
      </c>
      <c r="I1316">
        <f>MAX(H1316:H$7096)</f>
        <v>16.82</v>
      </c>
      <c r="J1316" s="219">
        <f t="shared" si="41"/>
        <v>0</v>
      </c>
    </row>
    <row r="1317" spans="2:10">
      <c r="B1317" s="217">
        <v>43979</v>
      </c>
      <c r="C1317" s="218">
        <v>12.55</v>
      </c>
      <c r="D1317">
        <f>MAX(C1317:C$7096)</f>
        <v>13.69</v>
      </c>
      <c r="E1317" s="219">
        <f t="shared" si="40"/>
        <v>-8.3272461650839943E-2</v>
      </c>
      <c r="H1317" s="241">
        <v>16.82</v>
      </c>
      <c r="I1317">
        <f>MAX(H1317:H$7096)</f>
        <v>16.82</v>
      </c>
      <c r="J1317" s="219">
        <f t="shared" si="41"/>
        <v>0</v>
      </c>
    </row>
    <row r="1318" spans="2:10">
      <c r="B1318" s="217">
        <v>43978</v>
      </c>
      <c r="C1318" s="218">
        <v>12.54</v>
      </c>
      <c r="D1318">
        <f>MAX(C1318:C$7096)</f>
        <v>13.69</v>
      </c>
      <c r="E1318" s="219">
        <f t="shared" si="40"/>
        <v>-8.4002921840759706E-2</v>
      </c>
      <c r="H1318" s="241">
        <v>16.82</v>
      </c>
      <c r="I1318">
        <f>MAX(H1318:H$7096)</f>
        <v>16.82</v>
      </c>
      <c r="J1318" s="219">
        <f t="shared" si="41"/>
        <v>0</v>
      </c>
    </row>
    <row r="1319" spans="2:10">
      <c r="B1319" s="217">
        <v>43977</v>
      </c>
      <c r="C1319" s="218">
        <v>12.54</v>
      </c>
      <c r="D1319">
        <f>MAX(C1319:C$7096)</f>
        <v>13.69</v>
      </c>
      <c r="E1319" s="219">
        <f t="shared" si="40"/>
        <v>-8.4002921840759706E-2</v>
      </c>
      <c r="H1319" s="241">
        <v>16.82</v>
      </c>
      <c r="I1319">
        <f>MAX(H1319:H$7096)</f>
        <v>16.82</v>
      </c>
      <c r="J1319" s="219">
        <f t="shared" si="41"/>
        <v>0</v>
      </c>
    </row>
    <row r="1320" spans="2:10">
      <c r="B1320" s="217">
        <v>43976</v>
      </c>
      <c r="C1320" s="218">
        <v>12.54</v>
      </c>
      <c r="D1320">
        <f>MAX(C1320:C$7096)</f>
        <v>13.69</v>
      </c>
      <c r="E1320" s="219">
        <f t="shared" si="40"/>
        <v>-8.4002921840759706E-2</v>
      </c>
      <c r="H1320" s="241">
        <v>16.82</v>
      </c>
      <c r="I1320">
        <f>MAX(H1320:H$7096)</f>
        <v>16.82</v>
      </c>
      <c r="J1320" s="219">
        <f t="shared" si="41"/>
        <v>0</v>
      </c>
    </row>
    <row r="1321" spans="2:10">
      <c r="B1321" s="217">
        <v>43973</v>
      </c>
      <c r="C1321" s="218">
        <v>12.53</v>
      </c>
      <c r="D1321">
        <f>MAX(C1321:C$7096)</f>
        <v>13.69</v>
      </c>
      <c r="E1321" s="219">
        <f t="shared" si="40"/>
        <v>-8.4733382030679344E-2</v>
      </c>
      <c r="H1321" s="241">
        <v>16.82</v>
      </c>
      <c r="I1321">
        <f>MAX(H1321:H$7096)</f>
        <v>16.82</v>
      </c>
      <c r="J1321" s="219">
        <f t="shared" si="41"/>
        <v>0</v>
      </c>
    </row>
    <row r="1322" spans="2:10">
      <c r="B1322" s="217">
        <v>43972</v>
      </c>
      <c r="C1322" s="218">
        <v>12.53</v>
      </c>
      <c r="D1322">
        <f>MAX(C1322:C$7096)</f>
        <v>13.69</v>
      </c>
      <c r="E1322" s="219">
        <f t="shared" si="40"/>
        <v>-8.4733382030679344E-2</v>
      </c>
      <c r="H1322" s="241">
        <v>16.82</v>
      </c>
      <c r="I1322">
        <f>MAX(H1322:H$7096)</f>
        <v>16.82</v>
      </c>
      <c r="J1322" s="219">
        <f t="shared" si="41"/>
        <v>0</v>
      </c>
    </row>
    <row r="1323" spans="2:10">
      <c r="B1323" s="217">
        <v>43971</v>
      </c>
      <c r="C1323" s="218">
        <v>12.51</v>
      </c>
      <c r="D1323">
        <f>MAX(C1323:C$7096)</f>
        <v>13.69</v>
      </c>
      <c r="E1323" s="219">
        <f t="shared" si="40"/>
        <v>-8.6194302410518606E-2</v>
      </c>
      <c r="H1323" s="241">
        <v>16.82</v>
      </c>
      <c r="I1323">
        <f>MAX(H1323:H$7096)</f>
        <v>16.82</v>
      </c>
      <c r="J1323" s="219">
        <f t="shared" si="41"/>
        <v>0</v>
      </c>
    </row>
    <row r="1324" spans="2:10">
      <c r="B1324" s="217">
        <v>43970</v>
      </c>
      <c r="C1324" s="218">
        <v>12.51</v>
      </c>
      <c r="D1324">
        <f>MAX(C1324:C$7096)</f>
        <v>13.69</v>
      </c>
      <c r="E1324" s="219">
        <f t="shared" si="40"/>
        <v>-8.6194302410518606E-2</v>
      </c>
      <c r="H1324" s="241">
        <v>16.82</v>
      </c>
      <c r="I1324">
        <f>MAX(H1324:H$7096)</f>
        <v>16.82</v>
      </c>
      <c r="J1324" s="219">
        <f t="shared" si="41"/>
        <v>0</v>
      </c>
    </row>
    <row r="1325" spans="2:10">
      <c r="B1325" s="217">
        <v>43969</v>
      </c>
      <c r="C1325" s="218">
        <v>12.51</v>
      </c>
      <c r="D1325">
        <f>MAX(C1325:C$7096)</f>
        <v>13.69</v>
      </c>
      <c r="E1325" s="219">
        <f t="shared" si="40"/>
        <v>-8.6194302410518606E-2</v>
      </c>
      <c r="H1325" s="241">
        <v>16.82</v>
      </c>
      <c r="I1325">
        <f>MAX(H1325:H$7096)</f>
        <v>16.82</v>
      </c>
      <c r="J1325" s="219">
        <f t="shared" si="41"/>
        <v>0</v>
      </c>
    </row>
    <row r="1326" spans="2:10">
      <c r="B1326" s="217">
        <v>43966</v>
      </c>
      <c r="C1326" s="218">
        <v>12.5</v>
      </c>
      <c r="D1326">
        <f>MAX(C1326:C$7096)</f>
        <v>13.69</v>
      </c>
      <c r="E1326" s="219">
        <f t="shared" si="40"/>
        <v>-8.6924762600438243E-2</v>
      </c>
      <c r="H1326" s="241">
        <v>16.82</v>
      </c>
      <c r="I1326">
        <f>MAX(H1326:H$7096)</f>
        <v>16.82</v>
      </c>
      <c r="J1326" s="219">
        <f t="shared" si="41"/>
        <v>0</v>
      </c>
    </row>
    <row r="1327" spans="2:10">
      <c r="B1327" s="217">
        <v>43965</v>
      </c>
      <c r="C1327" s="218">
        <v>12.52</v>
      </c>
      <c r="D1327">
        <f>MAX(C1327:C$7096)</f>
        <v>13.69</v>
      </c>
      <c r="E1327" s="219">
        <f t="shared" si="40"/>
        <v>-8.5463842220598982E-2</v>
      </c>
      <c r="H1327" s="241">
        <v>16.82</v>
      </c>
      <c r="I1327">
        <f>MAX(H1327:H$7096)</f>
        <v>16.82</v>
      </c>
      <c r="J1327" s="219">
        <f t="shared" si="41"/>
        <v>0</v>
      </c>
    </row>
    <row r="1328" spans="2:10">
      <c r="B1328" s="217">
        <v>43964</v>
      </c>
      <c r="C1328" s="218">
        <v>12.52</v>
      </c>
      <c r="D1328">
        <f>MAX(C1328:C$7096)</f>
        <v>13.69</v>
      </c>
      <c r="E1328" s="219">
        <f t="shared" si="40"/>
        <v>-8.5463842220598982E-2</v>
      </c>
      <c r="H1328" s="241">
        <v>16.82</v>
      </c>
      <c r="I1328">
        <f>MAX(H1328:H$7096)</f>
        <v>16.82</v>
      </c>
      <c r="J1328" s="219">
        <f t="shared" si="41"/>
        <v>0</v>
      </c>
    </row>
    <row r="1329" spans="2:10">
      <c r="B1329" s="217">
        <v>43963</v>
      </c>
      <c r="C1329" s="218">
        <v>12.51</v>
      </c>
      <c r="D1329">
        <f>MAX(C1329:C$7096)</f>
        <v>13.69</v>
      </c>
      <c r="E1329" s="219">
        <f t="shared" si="40"/>
        <v>-8.6194302410518606E-2</v>
      </c>
      <c r="H1329" s="241">
        <v>16.82</v>
      </c>
      <c r="I1329">
        <f>MAX(H1329:H$7096)</f>
        <v>16.82</v>
      </c>
      <c r="J1329" s="219">
        <f t="shared" si="41"/>
        <v>0</v>
      </c>
    </row>
    <row r="1330" spans="2:10">
      <c r="B1330" s="217">
        <v>43962</v>
      </c>
      <c r="C1330" s="218">
        <v>12.51</v>
      </c>
      <c r="D1330">
        <f>MAX(C1330:C$7096)</f>
        <v>13.69</v>
      </c>
      <c r="E1330" s="219">
        <f t="shared" si="40"/>
        <v>-8.6194302410518606E-2</v>
      </c>
      <c r="H1330" s="241">
        <v>16.82</v>
      </c>
      <c r="I1330">
        <f>MAX(H1330:H$7096)</f>
        <v>16.82</v>
      </c>
      <c r="J1330" s="219">
        <f t="shared" si="41"/>
        <v>0</v>
      </c>
    </row>
    <row r="1331" spans="2:10">
      <c r="B1331" s="217">
        <v>43959</v>
      </c>
      <c r="C1331" s="218">
        <v>12.5</v>
      </c>
      <c r="D1331">
        <f>MAX(C1331:C$7096)</f>
        <v>13.69</v>
      </c>
      <c r="E1331" s="219">
        <f t="shared" si="40"/>
        <v>-8.6924762600438243E-2</v>
      </c>
      <c r="H1331" s="241">
        <v>16.82</v>
      </c>
      <c r="I1331">
        <f>MAX(H1331:H$7096)</f>
        <v>16.82</v>
      </c>
      <c r="J1331" s="219">
        <f t="shared" si="41"/>
        <v>0</v>
      </c>
    </row>
    <row r="1332" spans="2:10">
      <c r="B1332" s="217">
        <v>43958</v>
      </c>
      <c r="C1332" s="218">
        <v>12.5</v>
      </c>
      <c r="D1332">
        <f>MAX(C1332:C$7096)</f>
        <v>13.69</v>
      </c>
      <c r="E1332" s="219">
        <f t="shared" si="40"/>
        <v>-8.6924762600438243E-2</v>
      </c>
      <c r="H1332" s="241">
        <v>16.82</v>
      </c>
      <c r="I1332">
        <f>MAX(H1332:H$7096)</f>
        <v>16.82</v>
      </c>
      <c r="J1332" s="219">
        <f t="shared" si="41"/>
        <v>0</v>
      </c>
    </row>
    <row r="1333" spans="2:10">
      <c r="B1333" s="217">
        <v>43957</v>
      </c>
      <c r="C1333" s="218">
        <v>12.5</v>
      </c>
      <c r="D1333">
        <f>MAX(C1333:C$7096)</f>
        <v>13.69</v>
      </c>
      <c r="E1333" s="219">
        <f t="shared" si="40"/>
        <v>-8.6924762600438243E-2</v>
      </c>
      <c r="H1333" s="241">
        <v>16.82</v>
      </c>
      <c r="I1333">
        <f>MAX(H1333:H$7096)</f>
        <v>16.82</v>
      </c>
      <c r="J1333" s="219">
        <f t="shared" si="41"/>
        <v>0</v>
      </c>
    </row>
    <row r="1334" spans="2:10">
      <c r="B1334" s="217">
        <v>43956</v>
      </c>
      <c r="C1334" s="218">
        <v>12.5</v>
      </c>
      <c r="D1334">
        <f>MAX(C1334:C$7096)</f>
        <v>13.69</v>
      </c>
      <c r="E1334" s="219">
        <f t="shared" si="40"/>
        <v>-8.6924762600438243E-2</v>
      </c>
      <c r="H1334" s="241">
        <v>16.82</v>
      </c>
      <c r="I1334">
        <f>MAX(H1334:H$7096)</f>
        <v>16.82</v>
      </c>
      <c r="J1334" s="219">
        <f t="shared" si="41"/>
        <v>0</v>
      </c>
    </row>
    <row r="1335" spans="2:10">
      <c r="B1335" s="217">
        <v>43955</v>
      </c>
      <c r="C1335" s="218">
        <v>12.49</v>
      </c>
      <c r="D1335">
        <f>MAX(C1335:C$7096)</f>
        <v>13.69</v>
      </c>
      <c r="E1335" s="219">
        <f t="shared" si="40"/>
        <v>-8.7655222790357881E-2</v>
      </c>
      <c r="H1335" s="241">
        <v>16.82</v>
      </c>
      <c r="I1335">
        <f>MAX(H1335:H$7096)</f>
        <v>16.82</v>
      </c>
      <c r="J1335" s="219">
        <f t="shared" si="41"/>
        <v>0</v>
      </c>
    </row>
    <row r="1336" spans="2:10">
      <c r="B1336" s="217">
        <v>43952</v>
      </c>
      <c r="C1336" s="218">
        <v>12.49</v>
      </c>
      <c r="D1336">
        <f>MAX(C1336:C$7096)</f>
        <v>13.69</v>
      </c>
      <c r="E1336" s="219">
        <f t="shared" si="40"/>
        <v>-8.7655222790357881E-2</v>
      </c>
      <c r="H1336" s="241">
        <v>16.82</v>
      </c>
      <c r="I1336">
        <f>MAX(H1336:H$7096)</f>
        <v>16.82</v>
      </c>
      <c r="J1336" s="219">
        <f t="shared" si="41"/>
        <v>0</v>
      </c>
    </row>
    <row r="1337" spans="2:10">
      <c r="B1337" s="217">
        <v>43951</v>
      </c>
      <c r="C1337" s="218">
        <v>12.52</v>
      </c>
      <c r="D1337">
        <f>MAX(C1337:C$7096)</f>
        <v>13.69</v>
      </c>
      <c r="E1337" s="219">
        <f t="shared" si="40"/>
        <v>-8.5463842220598982E-2</v>
      </c>
      <c r="H1337" s="241">
        <v>16.82</v>
      </c>
      <c r="I1337">
        <f>MAX(H1337:H$7096)</f>
        <v>16.82</v>
      </c>
      <c r="J1337" s="219">
        <f t="shared" si="41"/>
        <v>0</v>
      </c>
    </row>
    <row r="1338" spans="2:10">
      <c r="B1338" s="217">
        <v>43950</v>
      </c>
      <c r="C1338" s="218">
        <v>12.51</v>
      </c>
      <c r="D1338">
        <f>MAX(C1338:C$7096)</f>
        <v>13.69</v>
      </c>
      <c r="E1338" s="219">
        <f t="shared" si="40"/>
        <v>-8.6194302410518606E-2</v>
      </c>
      <c r="H1338" s="241">
        <v>16.82</v>
      </c>
      <c r="I1338">
        <f>MAX(H1338:H$7096)</f>
        <v>16.82</v>
      </c>
      <c r="J1338" s="219">
        <f t="shared" si="41"/>
        <v>0</v>
      </c>
    </row>
    <row r="1339" spans="2:10">
      <c r="B1339" s="217">
        <v>43949</v>
      </c>
      <c r="C1339" s="218">
        <v>12.51</v>
      </c>
      <c r="D1339">
        <f>MAX(C1339:C$7096)</f>
        <v>13.69</v>
      </c>
      <c r="E1339" s="219">
        <f t="shared" si="40"/>
        <v>-8.6194302410518606E-2</v>
      </c>
      <c r="H1339" s="241">
        <v>16.82</v>
      </c>
      <c r="I1339">
        <f>MAX(H1339:H$7096)</f>
        <v>16.82</v>
      </c>
      <c r="J1339" s="219">
        <f t="shared" si="41"/>
        <v>0</v>
      </c>
    </row>
    <row r="1340" spans="2:10">
      <c r="B1340" s="217">
        <v>43948</v>
      </c>
      <c r="C1340" s="218">
        <v>13.03</v>
      </c>
      <c r="D1340">
        <f>MAX(C1340:C$7096)</f>
        <v>13.69</v>
      </c>
      <c r="E1340" s="219">
        <f t="shared" si="40"/>
        <v>-4.8210372534696871E-2</v>
      </c>
      <c r="H1340" s="241">
        <v>16.82</v>
      </c>
      <c r="I1340">
        <f>MAX(H1340:H$7096)</f>
        <v>16.82</v>
      </c>
      <c r="J1340" s="219">
        <f t="shared" si="41"/>
        <v>0</v>
      </c>
    </row>
    <row r="1341" spans="2:10">
      <c r="B1341" s="217">
        <v>43945</v>
      </c>
      <c r="C1341" s="218">
        <v>13.02</v>
      </c>
      <c r="D1341">
        <f>MAX(C1341:C$7096)</f>
        <v>13.69</v>
      </c>
      <c r="E1341" s="219">
        <f t="shared" si="40"/>
        <v>-4.8940832724616502E-2</v>
      </c>
      <c r="H1341" s="241">
        <v>16.82</v>
      </c>
      <c r="I1341">
        <f>MAX(H1341:H$7096)</f>
        <v>16.82</v>
      </c>
      <c r="J1341" s="219">
        <f t="shared" si="41"/>
        <v>0</v>
      </c>
    </row>
    <row r="1342" spans="2:10">
      <c r="B1342" s="217">
        <v>43944</v>
      </c>
      <c r="C1342" s="218">
        <v>13.02</v>
      </c>
      <c r="D1342">
        <f>MAX(C1342:C$7096)</f>
        <v>13.69</v>
      </c>
      <c r="E1342" s="219">
        <f t="shared" si="40"/>
        <v>-4.8940832724616502E-2</v>
      </c>
      <c r="H1342" s="241">
        <v>16.82</v>
      </c>
      <c r="I1342">
        <f>MAX(H1342:H$7096)</f>
        <v>16.82</v>
      </c>
      <c r="J1342" s="219">
        <f t="shared" si="41"/>
        <v>0</v>
      </c>
    </row>
    <row r="1343" spans="2:10">
      <c r="B1343" s="217">
        <v>43943</v>
      </c>
      <c r="C1343" s="218">
        <v>13.02</v>
      </c>
      <c r="D1343">
        <f>MAX(C1343:C$7096)</f>
        <v>13.69</v>
      </c>
      <c r="E1343" s="219">
        <f t="shared" si="40"/>
        <v>-4.8940832724616502E-2</v>
      </c>
      <c r="H1343" s="241">
        <v>16.82</v>
      </c>
      <c r="I1343">
        <f>MAX(H1343:H$7096)</f>
        <v>16.82</v>
      </c>
      <c r="J1343" s="219">
        <f t="shared" si="41"/>
        <v>0</v>
      </c>
    </row>
    <row r="1344" spans="2:10">
      <c r="B1344" s="217">
        <v>43942</v>
      </c>
      <c r="C1344" s="218">
        <v>13.04</v>
      </c>
      <c r="D1344">
        <f>MAX(C1344:C$7096)</f>
        <v>13.69</v>
      </c>
      <c r="E1344" s="219">
        <f t="shared" si="40"/>
        <v>-4.7479912344777241E-2</v>
      </c>
      <c r="H1344" s="241">
        <v>16.82</v>
      </c>
      <c r="I1344">
        <f>MAX(H1344:H$7096)</f>
        <v>16.82</v>
      </c>
      <c r="J1344" s="219">
        <f t="shared" si="41"/>
        <v>0</v>
      </c>
    </row>
    <row r="1345" spans="2:10">
      <c r="B1345" s="217">
        <v>43941</v>
      </c>
      <c r="C1345" s="218">
        <v>13.08</v>
      </c>
      <c r="D1345">
        <f>MAX(C1345:C$7096)</f>
        <v>13.69</v>
      </c>
      <c r="E1345" s="219">
        <f t="shared" si="40"/>
        <v>-4.4558071585098571E-2</v>
      </c>
      <c r="H1345" s="241">
        <v>16.82</v>
      </c>
      <c r="I1345">
        <f>MAX(H1345:H$7096)</f>
        <v>16.82</v>
      </c>
      <c r="J1345" s="219">
        <f t="shared" si="41"/>
        <v>0</v>
      </c>
    </row>
    <row r="1346" spans="2:10">
      <c r="B1346" s="217">
        <v>43938</v>
      </c>
      <c r="C1346" s="218">
        <v>13.08</v>
      </c>
      <c r="D1346">
        <f>MAX(C1346:C$7096)</f>
        <v>13.69</v>
      </c>
      <c r="E1346" s="219">
        <f t="shared" ref="E1346:E1409" si="42">(C1346-D1346)/D1346</f>
        <v>-4.4558071585098571E-2</v>
      </c>
      <c r="H1346" s="241">
        <v>16.82</v>
      </c>
      <c r="I1346">
        <f>MAX(H1346:H$7096)</f>
        <v>16.82</v>
      </c>
      <c r="J1346" s="219">
        <f t="shared" ref="J1346:J1409" si="43">(H1346-I1346)/I1346</f>
        <v>0</v>
      </c>
    </row>
    <row r="1347" spans="2:10">
      <c r="B1347" s="217">
        <v>43937</v>
      </c>
      <c r="C1347" s="218">
        <v>13.07</v>
      </c>
      <c r="D1347">
        <f>MAX(C1347:C$7096)</f>
        <v>13.69</v>
      </c>
      <c r="E1347" s="219">
        <f t="shared" si="42"/>
        <v>-4.5288531775018209E-2</v>
      </c>
      <c r="H1347" s="241">
        <v>16.82</v>
      </c>
      <c r="I1347">
        <f>MAX(H1347:H$7096)</f>
        <v>16.82</v>
      </c>
      <c r="J1347" s="219">
        <f t="shared" si="43"/>
        <v>0</v>
      </c>
    </row>
    <row r="1348" spans="2:10">
      <c r="B1348" s="217">
        <v>43936</v>
      </c>
      <c r="C1348" s="218">
        <v>13.07</v>
      </c>
      <c r="D1348">
        <f>MAX(C1348:C$7096)</f>
        <v>13.69</v>
      </c>
      <c r="E1348" s="219">
        <f t="shared" si="42"/>
        <v>-4.5288531775018209E-2</v>
      </c>
      <c r="H1348" s="241">
        <v>16.82</v>
      </c>
      <c r="I1348">
        <f>MAX(H1348:H$7096)</f>
        <v>16.82</v>
      </c>
      <c r="J1348" s="219">
        <f t="shared" si="43"/>
        <v>0</v>
      </c>
    </row>
    <row r="1349" spans="2:10">
      <c r="B1349" s="217">
        <v>43935</v>
      </c>
      <c r="C1349" s="218">
        <v>13.07</v>
      </c>
      <c r="D1349">
        <f>MAX(C1349:C$7096)</f>
        <v>13.69</v>
      </c>
      <c r="E1349" s="219">
        <f t="shared" si="42"/>
        <v>-4.5288531775018209E-2</v>
      </c>
      <c r="H1349" s="241">
        <v>16.82</v>
      </c>
      <c r="I1349">
        <f>MAX(H1349:H$7096)</f>
        <v>16.82</v>
      </c>
      <c r="J1349" s="219">
        <f t="shared" si="43"/>
        <v>0</v>
      </c>
    </row>
    <row r="1350" spans="2:10">
      <c r="B1350" s="217">
        <v>43934</v>
      </c>
      <c r="C1350" s="218">
        <v>13.2</v>
      </c>
      <c r="D1350">
        <f>MAX(C1350:C$7096)</f>
        <v>13.69</v>
      </c>
      <c r="E1350" s="219">
        <f t="shared" si="42"/>
        <v>-3.5792549306062835E-2</v>
      </c>
      <c r="H1350" s="241">
        <v>16.82</v>
      </c>
      <c r="I1350">
        <f>MAX(H1350:H$7096)</f>
        <v>16.82</v>
      </c>
      <c r="J1350" s="219">
        <f t="shared" si="43"/>
        <v>0</v>
      </c>
    </row>
    <row r="1351" spans="2:10">
      <c r="B1351" s="217">
        <v>43931</v>
      </c>
      <c r="C1351" s="218">
        <v>13.2</v>
      </c>
      <c r="D1351">
        <f>MAX(C1351:C$7096)</f>
        <v>13.69</v>
      </c>
      <c r="E1351" s="219">
        <f t="shared" si="42"/>
        <v>-3.5792549306062835E-2</v>
      </c>
      <c r="H1351" s="241">
        <v>16.82</v>
      </c>
      <c r="I1351">
        <f>MAX(H1351:H$7096)</f>
        <v>16.82</v>
      </c>
      <c r="J1351" s="219">
        <f t="shared" si="43"/>
        <v>0</v>
      </c>
    </row>
    <row r="1352" spans="2:10">
      <c r="B1352" s="217">
        <v>43930</v>
      </c>
      <c r="C1352" s="218">
        <v>13.19</v>
      </c>
      <c r="D1352">
        <f>MAX(C1352:C$7096)</f>
        <v>13.69</v>
      </c>
      <c r="E1352" s="219">
        <f t="shared" si="42"/>
        <v>-3.6523009495982472E-2</v>
      </c>
      <c r="H1352" s="241">
        <v>16.82</v>
      </c>
      <c r="I1352">
        <f>MAX(H1352:H$7096)</f>
        <v>16.82</v>
      </c>
      <c r="J1352" s="219">
        <f t="shared" si="43"/>
        <v>0</v>
      </c>
    </row>
    <row r="1353" spans="2:10">
      <c r="B1353" s="217">
        <v>43929</v>
      </c>
      <c r="C1353" s="218">
        <v>13.19</v>
      </c>
      <c r="D1353">
        <f>MAX(C1353:C$7096)</f>
        <v>13.69</v>
      </c>
      <c r="E1353" s="219">
        <f t="shared" si="42"/>
        <v>-3.6523009495982472E-2</v>
      </c>
      <c r="H1353" s="241">
        <v>16.82</v>
      </c>
      <c r="I1353">
        <f>MAX(H1353:H$7096)</f>
        <v>16.82</v>
      </c>
      <c r="J1353" s="219">
        <f t="shared" si="43"/>
        <v>0</v>
      </c>
    </row>
    <row r="1354" spans="2:10">
      <c r="B1354" s="217">
        <v>43928</v>
      </c>
      <c r="C1354" s="218">
        <v>13.19</v>
      </c>
      <c r="D1354">
        <f>MAX(C1354:C$7096)</f>
        <v>13.69</v>
      </c>
      <c r="E1354" s="219">
        <f t="shared" si="42"/>
        <v>-3.6523009495982472E-2</v>
      </c>
      <c r="H1354" s="241">
        <v>16.82</v>
      </c>
      <c r="I1354">
        <f>MAX(H1354:H$7096)</f>
        <v>16.82</v>
      </c>
      <c r="J1354" s="219">
        <f t="shared" si="43"/>
        <v>0</v>
      </c>
    </row>
    <row r="1355" spans="2:10">
      <c r="B1355" s="217">
        <v>43927</v>
      </c>
      <c r="C1355" s="218">
        <v>13.19</v>
      </c>
      <c r="D1355">
        <f>MAX(C1355:C$7096)</f>
        <v>13.69</v>
      </c>
      <c r="E1355" s="219">
        <f t="shared" si="42"/>
        <v>-3.6523009495982472E-2</v>
      </c>
      <c r="H1355" s="241">
        <v>16.82</v>
      </c>
      <c r="I1355">
        <f>MAX(H1355:H$7096)</f>
        <v>16.82</v>
      </c>
      <c r="J1355" s="219">
        <f t="shared" si="43"/>
        <v>0</v>
      </c>
    </row>
    <row r="1356" spans="2:10">
      <c r="B1356" s="217">
        <v>43924</v>
      </c>
      <c r="C1356" s="218">
        <v>13.18</v>
      </c>
      <c r="D1356">
        <f>MAX(C1356:C$7096)</f>
        <v>13.69</v>
      </c>
      <c r="E1356" s="219">
        <f t="shared" si="42"/>
        <v>-3.7253469685902103E-2</v>
      </c>
      <c r="H1356" s="241">
        <v>16.82</v>
      </c>
      <c r="I1356">
        <f>MAX(H1356:H$7096)</f>
        <v>16.82</v>
      </c>
      <c r="J1356" s="219">
        <f t="shared" si="43"/>
        <v>0</v>
      </c>
    </row>
    <row r="1357" spans="2:10">
      <c r="B1357" s="217">
        <v>43923</v>
      </c>
      <c r="C1357" s="218">
        <v>13.18</v>
      </c>
      <c r="D1357">
        <f>MAX(C1357:C$7096)</f>
        <v>13.69</v>
      </c>
      <c r="E1357" s="219">
        <f t="shared" si="42"/>
        <v>-3.7253469685902103E-2</v>
      </c>
      <c r="H1357" s="241">
        <v>16.82</v>
      </c>
      <c r="I1357">
        <f>MAX(H1357:H$7096)</f>
        <v>16.82</v>
      </c>
      <c r="J1357" s="219">
        <f t="shared" si="43"/>
        <v>0</v>
      </c>
    </row>
    <row r="1358" spans="2:10">
      <c r="B1358" s="217">
        <v>43922</v>
      </c>
      <c r="C1358" s="218">
        <v>13.18</v>
      </c>
      <c r="D1358">
        <f>MAX(C1358:C$7096)</f>
        <v>13.69</v>
      </c>
      <c r="E1358" s="219">
        <f t="shared" si="42"/>
        <v>-3.7253469685902103E-2</v>
      </c>
      <c r="H1358" s="241">
        <v>16.82</v>
      </c>
      <c r="I1358">
        <f>MAX(H1358:H$7096)</f>
        <v>16.82</v>
      </c>
      <c r="J1358" s="219">
        <f t="shared" si="43"/>
        <v>0</v>
      </c>
    </row>
    <row r="1359" spans="2:10">
      <c r="B1359" s="217">
        <v>43921</v>
      </c>
      <c r="C1359" s="218">
        <v>13.18</v>
      </c>
      <c r="D1359">
        <f>MAX(C1359:C$7096)</f>
        <v>13.69</v>
      </c>
      <c r="E1359" s="219">
        <f t="shared" si="42"/>
        <v>-3.7253469685902103E-2</v>
      </c>
      <c r="H1359" s="241">
        <v>16.82</v>
      </c>
      <c r="I1359">
        <f>MAX(H1359:H$7096)</f>
        <v>16.82</v>
      </c>
      <c r="J1359" s="219">
        <f t="shared" si="43"/>
        <v>0</v>
      </c>
    </row>
    <row r="1360" spans="2:10">
      <c r="B1360" s="217">
        <v>43920</v>
      </c>
      <c r="C1360" s="218">
        <v>13.17</v>
      </c>
      <c r="D1360">
        <f>MAX(C1360:C$7096)</f>
        <v>13.69</v>
      </c>
      <c r="E1360" s="219">
        <f t="shared" si="42"/>
        <v>-3.7983929875821741E-2</v>
      </c>
      <c r="H1360" s="241">
        <v>16.82</v>
      </c>
      <c r="I1360">
        <f>MAX(H1360:H$7096)</f>
        <v>16.82</v>
      </c>
      <c r="J1360" s="219">
        <f t="shared" si="43"/>
        <v>0</v>
      </c>
    </row>
    <row r="1361" spans="2:10">
      <c r="B1361" s="217">
        <v>43917</v>
      </c>
      <c r="C1361" s="218">
        <v>13.28</v>
      </c>
      <c r="D1361">
        <f>MAX(C1361:C$7096)</f>
        <v>13.69</v>
      </c>
      <c r="E1361" s="219">
        <f t="shared" si="42"/>
        <v>-2.9948867786705635E-2</v>
      </c>
      <c r="H1361" s="241">
        <v>16.82</v>
      </c>
      <c r="I1361">
        <f>MAX(H1361:H$7096)</f>
        <v>16.82</v>
      </c>
      <c r="J1361" s="219">
        <f t="shared" si="43"/>
        <v>0</v>
      </c>
    </row>
    <row r="1362" spans="2:10">
      <c r="B1362" s="217">
        <v>43916</v>
      </c>
      <c r="C1362" s="218">
        <v>13.32</v>
      </c>
      <c r="D1362">
        <f>MAX(C1362:C$7096)</f>
        <v>13.69</v>
      </c>
      <c r="E1362" s="219">
        <f t="shared" si="42"/>
        <v>-2.702702702702697E-2</v>
      </c>
      <c r="H1362" s="241">
        <v>16.82</v>
      </c>
      <c r="I1362">
        <f>MAX(H1362:H$7096)</f>
        <v>16.82</v>
      </c>
      <c r="J1362" s="219">
        <f t="shared" si="43"/>
        <v>0</v>
      </c>
    </row>
    <row r="1363" spans="2:10">
      <c r="B1363" s="217">
        <v>43915</v>
      </c>
      <c r="C1363" s="218">
        <v>13.32</v>
      </c>
      <c r="D1363">
        <f>MAX(C1363:C$7096)</f>
        <v>13.69</v>
      </c>
      <c r="E1363" s="219">
        <f t="shared" si="42"/>
        <v>-2.702702702702697E-2</v>
      </c>
      <c r="H1363" s="241">
        <v>16.82</v>
      </c>
      <c r="I1363">
        <f>MAX(H1363:H$7096)</f>
        <v>16.82</v>
      </c>
      <c r="J1363" s="219">
        <f t="shared" si="43"/>
        <v>0</v>
      </c>
    </row>
    <row r="1364" spans="2:10">
      <c r="B1364" s="217">
        <v>43914</v>
      </c>
      <c r="C1364" s="218">
        <v>13.34</v>
      </c>
      <c r="D1364">
        <f>MAX(C1364:C$7096)</f>
        <v>13.69</v>
      </c>
      <c r="E1364" s="219">
        <f t="shared" si="42"/>
        <v>-2.5566106647187704E-2</v>
      </c>
      <c r="H1364" s="241">
        <v>16.82</v>
      </c>
      <c r="I1364">
        <f>MAX(H1364:H$7096)</f>
        <v>16.82</v>
      </c>
      <c r="J1364" s="219">
        <f t="shared" si="43"/>
        <v>0</v>
      </c>
    </row>
    <row r="1365" spans="2:10">
      <c r="B1365" s="217">
        <v>43913</v>
      </c>
      <c r="C1365" s="218">
        <v>13.34</v>
      </c>
      <c r="D1365">
        <f>MAX(C1365:C$7096)</f>
        <v>13.69</v>
      </c>
      <c r="E1365" s="219">
        <f t="shared" si="42"/>
        <v>-2.5566106647187704E-2</v>
      </c>
      <c r="H1365" s="241">
        <v>16.82</v>
      </c>
      <c r="I1365">
        <f>MAX(H1365:H$7096)</f>
        <v>16.82</v>
      </c>
      <c r="J1365" s="219">
        <f t="shared" si="43"/>
        <v>0</v>
      </c>
    </row>
    <row r="1366" spans="2:10">
      <c r="B1366" s="217">
        <v>43910</v>
      </c>
      <c r="C1366" s="218">
        <v>13.33</v>
      </c>
      <c r="D1366">
        <f>MAX(C1366:C$7096)</f>
        <v>13.69</v>
      </c>
      <c r="E1366" s="219">
        <f t="shared" si="42"/>
        <v>-2.6296566837107339E-2</v>
      </c>
      <c r="H1366" s="241">
        <v>16.82</v>
      </c>
      <c r="I1366">
        <f>MAX(H1366:H$7096)</f>
        <v>16.82</v>
      </c>
      <c r="J1366" s="219">
        <f t="shared" si="43"/>
        <v>0</v>
      </c>
    </row>
    <row r="1367" spans="2:10">
      <c r="B1367" s="217">
        <v>43909</v>
      </c>
      <c r="C1367" s="218">
        <v>13.48</v>
      </c>
      <c r="D1367">
        <f>MAX(C1367:C$7096)</f>
        <v>13.69</v>
      </c>
      <c r="E1367" s="219">
        <f t="shared" si="42"/>
        <v>-1.5339663988312571E-2</v>
      </c>
      <c r="H1367" s="241">
        <v>16.82</v>
      </c>
      <c r="I1367">
        <f>MAX(H1367:H$7096)</f>
        <v>16.82</v>
      </c>
      <c r="J1367" s="219">
        <f t="shared" si="43"/>
        <v>0</v>
      </c>
    </row>
    <row r="1368" spans="2:10">
      <c r="B1368" s="217">
        <v>43908</v>
      </c>
      <c r="C1368" s="218">
        <v>13.52</v>
      </c>
      <c r="D1368">
        <f>MAX(C1368:C$7096)</f>
        <v>13.69</v>
      </c>
      <c r="E1368" s="219">
        <f t="shared" si="42"/>
        <v>-1.2417823228634035E-2</v>
      </c>
      <c r="H1368" s="241">
        <v>16.82</v>
      </c>
      <c r="I1368">
        <f>MAX(H1368:H$7096)</f>
        <v>16.82</v>
      </c>
      <c r="J1368" s="219">
        <f t="shared" si="43"/>
        <v>0</v>
      </c>
    </row>
    <row r="1369" spans="2:10">
      <c r="B1369" s="217">
        <v>43907</v>
      </c>
      <c r="C1369" s="218">
        <v>13.61</v>
      </c>
      <c r="D1369">
        <f>MAX(C1369:C$7096)</f>
        <v>13.69</v>
      </c>
      <c r="E1369" s="219">
        <f t="shared" si="42"/>
        <v>-5.8436815193572004E-3</v>
      </c>
      <c r="H1369" s="241">
        <v>16.82</v>
      </c>
      <c r="I1369">
        <f>MAX(H1369:H$7096)</f>
        <v>16.82</v>
      </c>
      <c r="J1369" s="219">
        <f t="shared" si="43"/>
        <v>0</v>
      </c>
    </row>
    <row r="1370" spans="2:10">
      <c r="B1370" s="217">
        <v>43906</v>
      </c>
      <c r="C1370" s="218">
        <v>13.66</v>
      </c>
      <c r="D1370">
        <f>MAX(C1370:C$7096)</f>
        <v>13.69</v>
      </c>
      <c r="E1370" s="219">
        <f t="shared" si="42"/>
        <v>-2.1913805697589017E-3</v>
      </c>
      <c r="H1370" s="241">
        <v>16.82</v>
      </c>
      <c r="I1370">
        <f>MAX(H1370:H$7096)</f>
        <v>16.82</v>
      </c>
      <c r="J1370" s="219">
        <f t="shared" si="43"/>
        <v>0</v>
      </c>
    </row>
    <row r="1371" spans="2:10">
      <c r="B1371" s="217">
        <v>43903</v>
      </c>
      <c r="C1371" s="218">
        <v>13.69</v>
      </c>
      <c r="D1371">
        <f>MAX(C1371:C$7096)</f>
        <v>13.69</v>
      </c>
      <c r="E1371" s="219">
        <f t="shared" si="42"/>
        <v>0</v>
      </c>
      <c r="H1371" s="241">
        <v>16.82</v>
      </c>
      <c r="I1371">
        <f>MAX(H1371:H$7096)</f>
        <v>16.82</v>
      </c>
      <c r="J1371" s="219">
        <f t="shared" si="43"/>
        <v>0</v>
      </c>
    </row>
    <row r="1372" spans="2:10">
      <c r="B1372" s="217">
        <v>43902</v>
      </c>
      <c r="C1372" s="218">
        <v>13.69</v>
      </c>
      <c r="D1372">
        <f>MAX(C1372:C$7096)</f>
        <v>13.69</v>
      </c>
      <c r="E1372" s="219">
        <f t="shared" si="42"/>
        <v>0</v>
      </c>
      <c r="H1372" s="241">
        <v>16.82</v>
      </c>
      <c r="I1372">
        <f>MAX(H1372:H$7096)</f>
        <v>16.82</v>
      </c>
      <c r="J1372" s="219">
        <f t="shared" si="43"/>
        <v>0</v>
      </c>
    </row>
    <row r="1373" spans="2:10">
      <c r="B1373" s="217">
        <v>43901</v>
      </c>
      <c r="C1373" s="218">
        <v>13.69</v>
      </c>
      <c r="D1373">
        <f>MAX(C1373:C$7096)</f>
        <v>13.69</v>
      </c>
      <c r="E1373" s="219">
        <f t="shared" si="42"/>
        <v>0</v>
      </c>
      <c r="H1373" s="241">
        <v>16.82</v>
      </c>
      <c r="I1373">
        <f>MAX(H1373:H$7096)</f>
        <v>16.82</v>
      </c>
      <c r="J1373" s="219">
        <f t="shared" si="43"/>
        <v>0</v>
      </c>
    </row>
    <row r="1374" spans="2:10">
      <c r="B1374" s="217">
        <v>43900</v>
      </c>
      <c r="C1374" s="218">
        <v>13.69</v>
      </c>
      <c r="D1374">
        <f>MAX(C1374:C$7096)</f>
        <v>13.69</v>
      </c>
      <c r="E1374" s="219">
        <f t="shared" si="42"/>
        <v>0</v>
      </c>
      <c r="H1374" s="241">
        <v>16.82</v>
      </c>
      <c r="I1374">
        <f>MAX(H1374:H$7096)</f>
        <v>16.82</v>
      </c>
      <c r="J1374" s="219">
        <f t="shared" si="43"/>
        <v>0</v>
      </c>
    </row>
    <row r="1375" spans="2:10">
      <c r="B1375" s="217">
        <v>43899</v>
      </c>
      <c r="C1375" s="218">
        <v>13.69</v>
      </c>
      <c r="D1375">
        <f>MAX(C1375:C$7096)</f>
        <v>13.69</v>
      </c>
      <c r="E1375" s="219">
        <f t="shared" si="42"/>
        <v>0</v>
      </c>
      <c r="H1375" s="241">
        <v>16.82</v>
      </c>
      <c r="I1375">
        <f>MAX(H1375:H$7096)</f>
        <v>16.82</v>
      </c>
      <c r="J1375" s="219">
        <f t="shared" si="43"/>
        <v>0</v>
      </c>
    </row>
    <row r="1376" spans="2:10">
      <c r="B1376" s="217">
        <v>43896</v>
      </c>
      <c r="C1376" s="218">
        <v>13.68</v>
      </c>
      <c r="D1376">
        <f>MAX(C1376:C$7096)</f>
        <v>13.68</v>
      </c>
      <c r="E1376" s="219">
        <f t="shared" si="42"/>
        <v>0</v>
      </c>
      <c r="H1376" s="241">
        <v>16.82</v>
      </c>
      <c r="I1376">
        <f>MAX(H1376:H$7096)</f>
        <v>16.82</v>
      </c>
      <c r="J1376" s="219">
        <f t="shared" si="43"/>
        <v>0</v>
      </c>
    </row>
    <row r="1377" spans="2:10">
      <c r="B1377" s="217">
        <v>43895</v>
      </c>
      <c r="C1377" s="218">
        <v>13.68</v>
      </c>
      <c r="D1377">
        <f>MAX(C1377:C$7096)</f>
        <v>13.68</v>
      </c>
      <c r="E1377" s="219">
        <f t="shared" si="42"/>
        <v>0</v>
      </c>
      <c r="H1377" s="241">
        <v>16.82</v>
      </c>
      <c r="I1377">
        <f>MAX(H1377:H$7096)</f>
        <v>16.82</v>
      </c>
      <c r="J1377" s="219">
        <f t="shared" si="43"/>
        <v>0</v>
      </c>
    </row>
    <row r="1378" spans="2:10">
      <c r="B1378" s="217">
        <v>43894</v>
      </c>
      <c r="C1378" s="218">
        <v>13.68</v>
      </c>
      <c r="D1378">
        <f>MAX(C1378:C$7096)</f>
        <v>13.68</v>
      </c>
      <c r="E1378" s="219">
        <f t="shared" si="42"/>
        <v>0</v>
      </c>
      <c r="H1378" s="241">
        <v>16.82</v>
      </c>
      <c r="I1378">
        <f>MAX(H1378:H$7096)</f>
        <v>16.82</v>
      </c>
      <c r="J1378" s="219">
        <f t="shared" si="43"/>
        <v>0</v>
      </c>
    </row>
    <row r="1379" spans="2:10">
      <c r="B1379" s="217">
        <v>43893</v>
      </c>
      <c r="C1379" s="218">
        <v>13.68</v>
      </c>
      <c r="D1379">
        <f>MAX(C1379:C$7096)</f>
        <v>13.68</v>
      </c>
      <c r="E1379" s="219">
        <f t="shared" si="42"/>
        <v>0</v>
      </c>
      <c r="H1379" s="241">
        <v>16.82</v>
      </c>
      <c r="I1379">
        <f>MAX(H1379:H$7096)</f>
        <v>16.82</v>
      </c>
      <c r="J1379" s="219">
        <f t="shared" si="43"/>
        <v>0</v>
      </c>
    </row>
    <row r="1380" spans="2:10">
      <c r="B1380" s="217">
        <v>43892</v>
      </c>
      <c r="C1380" s="218">
        <v>13.68</v>
      </c>
      <c r="D1380">
        <f>MAX(C1380:C$7096)</f>
        <v>13.68</v>
      </c>
      <c r="E1380" s="219">
        <f t="shared" si="42"/>
        <v>0</v>
      </c>
      <c r="H1380" s="241">
        <v>16.82</v>
      </c>
      <c r="I1380">
        <f>MAX(H1380:H$7096)</f>
        <v>16.82</v>
      </c>
      <c r="J1380" s="219">
        <f t="shared" si="43"/>
        <v>0</v>
      </c>
    </row>
    <row r="1381" spans="2:10">
      <c r="B1381" s="217">
        <v>43889</v>
      </c>
      <c r="C1381" s="218">
        <v>13.67</v>
      </c>
      <c r="D1381">
        <f>MAX(C1381:C$7096)</f>
        <v>13.67</v>
      </c>
      <c r="E1381" s="219">
        <f t="shared" si="42"/>
        <v>0</v>
      </c>
      <c r="H1381" s="241">
        <v>11</v>
      </c>
      <c r="I1381">
        <f>MAX(H1381:H$7096)</f>
        <v>11</v>
      </c>
      <c r="J1381" s="219">
        <f t="shared" si="43"/>
        <v>0</v>
      </c>
    </row>
    <row r="1382" spans="2:10">
      <c r="B1382" s="217">
        <v>43888</v>
      </c>
      <c r="C1382" s="218">
        <v>13.67</v>
      </c>
      <c r="D1382">
        <f>MAX(C1382:C$7096)</f>
        <v>13.67</v>
      </c>
      <c r="E1382" s="219">
        <f t="shared" si="42"/>
        <v>0</v>
      </c>
      <c r="H1382" s="241">
        <v>11</v>
      </c>
      <c r="I1382">
        <f>MAX(H1382:H$7096)</f>
        <v>11</v>
      </c>
      <c r="J1382" s="219">
        <f t="shared" si="43"/>
        <v>0</v>
      </c>
    </row>
    <row r="1383" spans="2:10">
      <c r="B1383" s="217">
        <v>43887</v>
      </c>
      <c r="C1383" s="218">
        <v>13.67</v>
      </c>
      <c r="D1383">
        <f>MAX(C1383:C$7096)</f>
        <v>13.67</v>
      </c>
      <c r="E1383" s="219">
        <f t="shared" si="42"/>
        <v>0</v>
      </c>
      <c r="H1383" s="241">
        <v>11</v>
      </c>
      <c r="I1383">
        <f>MAX(H1383:H$7096)</f>
        <v>11</v>
      </c>
      <c r="J1383" s="219">
        <f t="shared" si="43"/>
        <v>0</v>
      </c>
    </row>
    <row r="1384" spans="2:10">
      <c r="B1384" s="217">
        <v>43886</v>
      </c>
      <c r="C1384" s="218">
        <v>13.63</v>
      </c>
      <c r="D1384">
        <f>MAX(C1384:C$7096)</f>
        <v>13.63</v>
      </c>
      <c r="E1384" s="219">
        <f t="shared" si="42"/>
        <v>0</v>
      </c>
      <c r="H1384" s="241">
        <v>11</v>
      </c>
      <c r="I1384">
        <f>MAX(H1384:H$7096)</f>
        <v>11</v>
      </c>
      <c r="J1384" s="219">
        <f t="shared" si="43"/>
        <v>0</v>
      </c>
    </row>
    <row r="1385" spans="2:10">
      <c r="B1385" s="217">
        <v>43885</v>
      </c>
      <c r="C1385" s="218">
        <v>13.62</v>
      </c>
      <c r="D1385">
        <f>MAX(C1385:C$7096)</f>
        <v>13.63</v>
      </c>
      <c r="E1385" s="219">
        <f t="shared" si="42"/>
        <v>-7.3367571533393709E-4</v>
      </c>
      <c r="H1385" s="241">
        <v>11</v>
      </c>
      <c r="I1385">
        <f>MAX(H1385:H$7096)</f>
        <v>11</v>
      </c>
      <c r="J1385" s="219">
        <f t="shared" si="43"/>
        <v>0</v>
      </c>
    </row>
    <row r="1386" spans="2:10">
      <c r="B1386" s="217">
        <v>43882</v>
      </c>
      <c r="C1386" s="218">
        <v>13.62</v>
      </c>
      <c r="D1386">
        <f>MAX(C1386:C$7096)</f>
        <v>13.63</v>
      </c>
      <c r="E1386" s="219">
        <f t="shared" si="42"/>
        <v>-7.3367571533393709E-4</v>
      </c>
      <c r="H1386" s="241">
        <v>11</v>
      </c>
      <c r="I1386">
        <f>MAX(H1386:H$7096)</f>
        <v>11</v>
      </c>
      <c r="J1386" s="219">
        <f t="shared" si="43"/>
        <v>0</v>
      </c>
    </row>
    <row r="1387" spans="2:10">
      <c r="B1387" s="217">
        <v>43881</v>
      </c>
      <c r="C1387" s="218">
        <v>13.62</v>
      </c>
      <c r="D1387">
        <f>MAX(C1387:C$7096)</f>
        <v>13.63</v>
      </c>
      <c r="E1387" s="219">
        <f t="shared" si="42"/>
        <v>-7.3367571533393709E-4</v>
      </c>
      <c r="H1387" s="241">
        <v>11</v>
      </c>
      <c r="I1387">
        <f>MAX(H1387:H$7096)</f>
        <v>11</v>
      </c>
      <c r="J1387" s="219">
        <f t="shared" si="43"/>
        <v>0</v>
      </c>
    </row>
    <row r="1388" spans="2:10">
      <c r="B1388" s="217">
        <v>43880</v>
      </c>
      <c r="C1388" s="218">
        <v>13.62</v>
      </c>
      <c r="D1388">
        <f>MAX(C1388:C$7096)</f>
        <v>13.63</v>
      </c>
      <c r="E1388" s="219">
        <f t="shared" si="42"/>
        <v>-7.3367571533393709E-4</v>
      </c>
      <c r="H1388" s="241">
        <v>11</v>
      </c>
      <c r="I1388">
        <f>MAX(H1388:H$7096)</f>
        <v>11</v>
      </c>
      <c r="J1388" s="219">
        <f t="shared" si="43"/>
        <v>0</v>
      </c>
    </row>
    <row r="1389" spans="2:10">
      <c r="B1389" s="217">
        <v>43879</v>
      </c>
      <c r="C1389" s="218">
        <v>13.61</v>
      </c>
      <c r="D1389">
        <f>MAX(C1389:C$7096)</f>
        <v>13.63</v>
      </c>
      <c r="E1389" s="219">
        <f t="shared" si="42"/>
        <v>-1.4673514306677439E-3</v>
      </c>
      <c r="H1389" s="241">
        <v>11</v>
      </c>
      <c r="I1389">
        <f>MAX(H1389:H$7096)</f>
        <v>11</v>
      </c>
      <c r="J1389" s="219">
        <f t="shared" si="43"/>
        <v>0</v>
      </c>
    </row>
    <row r="1390" spans="2:10">
      <c r="B1390" s="217">
        <v>43878</v>
      </c>
      <c r="C1390" s="218">
        <v>13.63</v>
      </c>
      <c r="D1390">
        <f>MAX(C1390:C$7096)</f>
        <v>13.63</v>
      </c>
      <c r="E1390" s="219">
        <f t="shared" si="42"/>
        <v>0</v>
      </c>
      <c r="H1390" s="241">
        <v>11</v>
      </c>
      <c r="I1390">
        <f>MAX(H1390:H$7096)</f>
        <v>11</v>
      </c>
      <c r="J1390" s="219">
        <f t="shared" si="43"/>
        <v>0</v>
      </c>
    </row>
    <row r="1391" spans="2:10">
      <c r="B1391" s="217">
        <v>43875</v>
      </c>
      <c r="C1391" s="218">
        <v>13.62</v>
      </c>
      <c r="D1391">
        <f>MAX(C1391:C$7096)</f>
        <v>13.63</v>
      </c>
      <c r="E1391" s="219">
        <f t="shared" si="42"/>
        <v>-7.3367571533393709E-4</v>
      </c>
      <c r="H1391" s="241">
        <v>11</v>
      </c>
      <c r="I1391">
        <f>MAX(H1391:H$7096)</f>
        <v>11</v>
      </c>
      <c r="J1391" s="219">
        <f t="shared" si="43"/>
        <v>0</v>
      </c>
    </row>
    <row r="1392" spans="2:10">
      <c r="B1392" s="217">
        <v>43874</v>
      </c>
      <c r="C1392" s="218">
        <v>13.63</v>
      </c>
      <c r="D1392">
        <f>MAX(C1392:C$7096)</f>
        <v>13.63</v>
      </c>
      <c r="E1392" s="219">
        <f t="shared" si="42"/>
        <v>0</v>
      </c>
      <c r="H1392" s="241">
        <v>11</v>
      </c>
      <c r="I1392">
        <f>MAX(H1392:H$7096)</f>
        <v>11</v>
      </c>
      <c r="J1392" s="219">
        <f t="shared" si="43"/>
        <v>0</v>
      </c>
    </row>
    <row r="1393" spans="2:10">
      <c r="B1393" s="217">
        <v>43873</v>
      </c>
      <c r="C1393" s="218">
        <v>13.63</v>
      </c>
      <c r="D1393">
        <f>MAX(C1393:C$7096)</f>
        <v>13.63</v>
      </c>
      <c r="E1393" s="219">
        <f t="shared" si="42"/>
        <v>0</v>
      </c>
      <c r="H1393" s="241">
        <v>11</v>
      </c>
      <c r="I1393">
        <f>MAX(H1393:H$7096)</f>
        <v>11</v>
      </c>
      <c r="J1393" s="219">
        <f t="shared" si="43"/>
        <v>0</v>
      </c>
    </row>
    <row r="1394" spans="2:10">
      <c r="B1394" s="217">
        <v>43872</v>
      </c>
      <c r="C1394" s="218">
        <v>13.63</v>
      </c>
      <c r="D1394">
        <f>MAX(C1394:C$7096)</f>
        <v>13.63</v>
      </c>
      <c r="E1394" s="219">
        <f t="shared" si="42"/>
        <v>0</v>
      </c>
      <c r="H1394" s="241">
        <v>11</v>
      </c>
      <c r="I1394">
        <f>MAX(H1394:H$7096)</f>
        <v>11</v>
      </c>
      <c r="J1394" s="219">
        <f t="shared" si="43"/>
        <v>0</v>
      </c>
    </row>
    <row r="1395" spans="2:10">
      <c r="B1395" s="217">
        <v>43871</v>
      </c>
      <c r="C1395" s="218">
        <v>13.63</v>
      </c>
      <c r="D1395">
        <f>MAX(C1395:C$7096)</f>
        <v>13.63</v>
      </c>
      <c r="E1395" s="219">
        <f t="shared" si="42"/>
        <v>0</v>
      </c>
      <c r="H1395" s="241">
        <v>11</v>
      </c>
      <c r="I1395">
        <f>MAX(H1395:H$7096)</f>
        <v>11</v>
      </c>
      <c r="J1395" s="219">
        <f t="shared" si="43"/>
        <v>0</v>
      </c>
    </row>
    <row r="1396" spans="2:10">
      <c r="B1396" s="217">
        <v>43868</v>
      </c>
      <c r="C1396" s="218">
        <v>13.62</v>
      </c>
      <c r="D1396">
        <f>MAX(C1396:C$7096)</f>
        <v>13.63</v>
      </c>
      <c r="E1396" s="219">
        <f t="shared" si="42"/>
        <v>-7.3367571533393709E-4</v>
      </c>
      <c r="H1396" s="241">
        <v>11</v>
      </c>
      <c r="I1396">
        <f>MAX(H1396:H$7096)</f>
        <v>11</v>
      </c>
      <c r="J1396" s="219">
        <f t="shared" si="43"/>
        <v>0</v>
      </c>
    </row>
    <row r="1397" spans="2:10">
      <c r="B1397" s="217">
        <v>43867</v>
      </c>
      <c r="C1397" s="218">
        <v>13.62</v>
      </c>
      <c r="D1397">
        <f>MAX(C1397:C$7096)</f>
        <v>13.63</v>
      </c>
      <c r="E1397" s="219">
        <f t="shared" si="42"/>
        <v>-7.3367571533393709E-4</v>
      </c>
      <c r="H1397" s="241">
        <v>11</v>
      </c>
      <c r="I1397">
        <f>MAX(H1397:H$7096)</f>
        <v>11</v>
      </c>
      <c r="J1397" s="219">
        <f t="shared" si="43"/>
        <v>0</v>
      </c>
    </row>
    <row r="1398" spans="2:10">
      <c r="B1398" s="217">
        <v>43866</v>
      </c>
      <c r="C1398" s="218">
        <v>13.62</v>
      </c>
      <c r="D1398">
        <f>MAX(C1398:C$7096)</f>
        <v>13.63</v>
      </c>
      <c r="E1398" s="219">
        <f t="shared" si="42"/>
        <v>-7.3367571533393709E-4</v>
      </c>
      <c r="H1398" s="241">
        <v>11</v>
      </c>
      <c r="I1398">
        <f>MAX(H1398:H$7096)</f>
        <v>11</v>
      </c>
      <c r="J1398" s="219">
        <f t="shared" si="43"/>
        <v>0</v>
      </c>
    </row>
    <row r="1399" spans="2:10">
      <c r="B1399" s="217">
        <v>43865</v>
      </c>
      <c r="C1399" s="218">
        <v>13.62</v>
      </c>
      <c r="D1399">
        <f>MAX(C1399:C$7096)</f>
        <v>13.63</v>
      </c>
      <c r="E1399" s="219">
        <f t="shared" si="42"/>
        <v>-7.3367571533393709E-4</v>
      </c>
      <c r="H1399" s="241">
        <v>11</v>
      </c>
      <c r="I1399">
        <f>MAX(H1399:H$7096)</f>
        <v>11</v>
      </c>
      <c r="J1399" s="219">
        <f t="shared" si="43"/>
        <v>0</v>
      </c>
    </row>
    <row r="1400" spans="2:10">
      <c r="B1400" s="217">
        <v>43864</v>
      </c>
      <c r="C1400" s="218">
        <v>13.61</v>
      </c>
      <c r="D1400">
        <f>MAX(C1400:C$7096)</f>
        <v>13.63</v>
      </c>
      <c r="E1400" s="219">
        <f t="shared" si="42"/>
        <v>-1.4673514306677439E-3</v>
      </c>
      <c r="H1400" s="241">
        <v>11</v>
      </c>
      <c r="I1400">
        <f>MAX(H1400:H$7096)</f>
        <v>11</v>
      </c>
      <c r="J1400" s="219">
        <f t="shared" si="43"/>
        <v>0</v>
      </c>
    </row>
    <row r="1401" spans="2:10">
      <c r="B1401" s="217">
        <v>43861</v>
      </c>
      <c r="C1401" s="218">
        <v>13.62</v>
      </c>
      <c r="D1401">
        <f>MAX(C1401:C$7096)</f>
        <v>13.63</v>
      </c>
      <c r="E1401" s="219">
        <f t="shared" si="42"/>
        <v>-7.3367571533393709E-4</v>
      </c>
      <c r="H1401" s="241">
        <v>11</v>
      </c>
      <c r="I1401">
        <f>MAX(H1401:H$7096)</f>
        <v>11</v>
      </c>
      <c r="J1401" s="219">
        <f t="shared" si="43"/>
        <v>0</v>
      </c>
    </row>
    <row r="1402" spans="2:10">
      <c r="B1402" s="217">
        <v>43860</v>
      </c>
      <c r="C1402" s="218">
        <v>13.62</v>
      </c>
      <c r="D1402">
        <f>MAX(C1402:C$7096)</f>
        <v>13.63</v>
      </c>
      <c r="E1402" s="219">
        <f t="shared" si="42"/>
        <v>-7.3367571533393709E-4</v>
      </c>
      <c r="H1402" s="241">
        <v>11</v>
      </c>
      <c r="I1402">
        <f>MAX(H1402:H$7096)</f>
        <v>11</v>
      </c>
      <c r="J1402" s="219">
        <f t="shared" si="43"/>
        <v>0</v>
      </c>
    </row>
    <row r="1403" spans="2:10">
      <c r="B1403" s="217">
        <v>43859</v>
      </c>
      <c r="C1403" s="218">
        <v>13.63</v>
      </c>
      <c r="D1403">
        <f>MAX(C1403:C$7096)</f>
        <v>13.63</v>
      </c>
      <c r="E1403" s="219">
        <f t="shared" si="42"/>
        <v>0</v>
      </c>
      <c r="H1403" s="241">
        <v>11</v>
      </c>
      <c r="I1403">
        <f>MAX(H1403:H$7096)</f>
        <v>11</v>
      </c>
      <c r="J1403" s="219">
        <f t="shared" si="43"/>
        <v>0</v>
      </c>
    </row>
    <row r="1404" spans="2:10">
      <c r="B1404" s="217">
        <v>43858</v>
      </c>
      <c r="C1404" s="218">
        <v>13.62</v>
      </c>
      <c r="D1404">
        <f>MAX(C1404:C$7096)</f>
        <v>13.63</v>
      </c>
      <c r="E1404" s="219">
        <f t="shared" si="42"/>
        <v>-7.3367571533393709E-4</v>
      </c>
      <c r="H1404" s="241">
        <v>11</v>
      </c>
      <c r="I1404">
        <f>MAX(H1404:H$7096)</f>
        <v>11</v>
      </c>
      <c r="J1404" s="219">
        <f t="shared" si="43"/>
        <v>0</v>
      </c>
    </row>
    <row r="1405" spans="2:10">
      <c r="B1405" s="217">
        <v>43857</v>
      </c>
      <c r="C1405" s="218">
        <v>13.62</v>
      </c>
      <c r="D1405">
        <f>MAX(C1405:C$7096)</f>
        <v>13.63</v>
      </c>
      <c r="E1405" s="219">
        <f t="shared" si="42"/>
        <v>-7.3367571533393709E-4</v>
      </c>
      <c r="H1405" s="241">
        <v>11</v>
      </c>
      <c r="I1405">
        <f>MAX(H1405:H$7096)</f>
        <v>11</v>
      </c>
      <c r="J1405" s="219">
        <f t="shared" si="43"/>
        <v>0</v>
      </c>
    </row>
    <row r="1406" spans="2:10">
      <c r="B1406" s="217">
        <v>43854</v>
      </c>
      <c r="C1406" s="218">
        <v>13.62</v>
      </c>
      <c r="D1406">
        <f>MAX(C1406:C$7096)</f>
        <v>13.63</v>
      </c>
      <c r="E1406" s="219">
        <f t="shared" si="42"/>
        <v>-7.3367571533393709E-4</v>
      </c>
      <c r="H1406" s="241">
        <v>11</v>
      </c>
      <c r="I1406">
        <f>MAX(H1406:H$7096)</f>
        <v>11</v>
      </c>
      <c r="J1406" s="219">
        <f t="shared" si="43"/>
        <v>0</v>
      </c>
    </row>
    <row r="1407" spans="2:10">
      <c r="B1407" s="217">
        <v>43853</v>
      </c>
      <c r="C1407" s="218">
        <v>13.62</v>
      </c>
      <c r="D1407">
        <f>MAX(C1407:C$7096)</f>
        <v>13.63</v>
      </c>
      <c r="E1407" s="219">
        <f t="shared" si="42"/>
        <v>-7.3367571533393709E-4</v>
      </c>
      <c r="H1407" s="241">
        <v>11</v>
      </c>
      <c r="I1407">
        <f>MAX(H1407:H$7096)</f>
        <v>11</v>
      </c>
      <c r="J1407" s="219">
        <f t="shared" si="43"/>
        <v>0</v>
      </c>
    </row>
    <row r="1408" spans="2:10">
      <c r="B1408" s="217">
        <v>43852</v>
      </c>
      <c r="C1408" s="218">
        <v>13.6</v>
      </c>
      <c r="D1408">
        <f>MAX(C1408:C$7096)</f>
        <v>13.63</v>
      </c>
      <c r="E1408" s="219">
        <f t="shared" si="42"/>
        <v>-2.2010271460015506E-3</v>
      </c>
      <c r="H1408" s="241">
        <v>11</v>
      </c>
      <c r="I1408">
        <f>MAX(H1408:H$7096)</f>
        <v>11</v>
      </c>
      <c r="J1408" s="219">
        <f t="shared" si="43"/>
        <v>0</v>
      </c>
    </row>
    <row r="1409" spans="2:10">
      <c r="B1409" s="217">
        <v>43851</v>
      </c>
      <c r="C1409" s="218">
        <v>13.6</v>
      </c>
      <c r="D1409">
        <f>MAX(C1409:C$7096)</f>
        <v>13.63</v>
      </c>
      <c r="E1409" s="219">
        <f t="shared" si="42"/>
        <v>-2.2010271460015506E-3</v>
      </c>
      <c r="H1409" s="241">
        <v>11</v>
      </c>
      <c r="I1409">
        <f>MAX(H1409:H$7096)</f>
        <v>11</v>
      </c>
      <c r="J1409" s="219">
        <f t="shared" si="43"/>
        <v>0</v>
      </c>
    </row>
    <row r="1410" spans="2:10">
      <c r="B1410" s="217">
        <v>43850</v>
      </c>
      <c r="C1410" s="218">
        <v>13.62</v>
      </c>
      <c r="D1410">
        <f>MAX(C1410:C$7096)</f>
        <v>13.63</v>
      </c>
      <c r="E1410" s="219">
        <f t="shared" ref="E1410:E1473" si="44">(C1410-D1410)/D1410</f>
        <v>-7.3367571533393709E-4</v>
      </c>
      <c r="H1410" s="241">
        <v>11</v>
      </c>
      <c r="I1410">
        <f>MAX(H1410:H$7096)</f>
        <v>11</v>
      </c>
      <c r="J1410" s="219">
        <f t="shared" ref="J1410:J1473" si="45">(H1410-I1410)/I1410</f>
        <v>0</v>
      </c>
    </row>
    <row r="1411" spans="2:10">
      <c r="B1411" s="217">
        <v>43847</v>
      </c>
      <c r="C1411" s="218">
        <v>13.62</v>
      </c>
      <c r="D1411">
        <f>MAX(C1411:C$7096)</f>
        <v>13.63</v>
      </c>
      <c r="E1411" s="219">
        <f t="shared" si="44"/>
        <v>-7.3367571533393709E-4</v>
      </c>
      <c r="H1411" s="241">
        <v>11</v>
      </c>
      <c r="I1411">
        <f>MAX(H1411:H$7096)</f>
        <v>11</v>
      </c>
      <c r="J1411" s="219">
        <f t="shared" si="45"/>
        <v>0</v>
      </c>
    </row>
    <row r="1412" spans="2:10">
      <c r="B1412" s="217">
        <v>43846</v>
      </c>
      <c r="C1412" s="218">
        <v>13.62</v>
      </c>
      <c r="D1412">
        <f>MAX(C1412:C$7096)</f>
        <v>13.63</v>
      </c>
      <c r="E1412" s="219">
        <f t="shared" si="44"/>
        <v>-7.3367571533393709E-4</v>
      </c>
      <c r="H1412" s="241">
        <v>11</v>
      </c>
      <c r="I1412">
        <f>MAX(H1412:H$7096)</f>
        <v>11</v>
      </c>
      <c r="J1412" s="219">
        <f t="shared" si="45"/>
        <v>0</v>
      </c>
    </row>
    <row r="1413" spans="2:10">
      <c r="B1413" s="217">
        <v>43845</v>
      </c>
      <c r="C1413" s="218">
        <v>13.62</v>
      </c>
      <c r="D1413">
        <f>MAX(C1413:C$7096)</f>
        <v>13.63</v>
      </c>
      <c r="E1413" s="219">
        <f t="shared" si="44"/>
        <v>-7.3367571533393709E-4</v>
      </c>
      <c r="H1413" s="241">
        <v>11</v>
      </c>
      <c r="I1413">
        <f>MAX(H1413:H$7096)</f>
        <v>11</v>
      </c>
      <c r="J1413" s="219">
        <f t="shared" si="45"/>
        <v>0</v>
      </c>
    </row>
    <row r="1414" spans="2:10">
      <c r="B1414" s="217">
        <v>43844</v>
      </c>
      <c r="C1414" s="218">
        <v>13.62</v>
      </c>
      <c r="D1414">
        <f>MAX(C1414:C$7096)</f>
        <v>13.63</v>
      </c>
      <c r="E1414" s="219">
        <f t="shared" si="44"/>
        <v>-7.3367571533393709E-4</v>
      </c>
      <c r="H1414" s="241">
        <v>11</v>
      </c>
      <c r="I1414">
        <f>MAX(H1414:H$7096)</f>
        <v>11</v>
      </c>
      <c r="J1414" s="219">
        <f t="shared" si="45"/>
        <v>0</v>
      </c>
    </row>
    <row r="1415" spans="2:10">
      <c r="B1415" s="217">
        <v>43843</v>
      </c>
      <c r="C1415" s="218">
        <v>13.62</v>
      </c>
      <c r="D1415">
        <f>MAX(C1415:C$7096)</f>
        <v>13.63</v>
      </c>
      <c r="E1415" s="219">
        <f t="shared" si="44"/>
        <v>-7.3367571533393709E-4</v>
      </c>
      <c r="H1415" s="241">
        <v>11</v>
      </c>
      <c r="I1415">
        <f>MAX(H1415:H$7096)</f>
        <v>11</v>
      </c>
      <c r="J1415" s="219">
        <f t="shared" si="45"/>
        <v>0</v>
      </c>
    </row>
    <row r="1416" spans="2:10">
      <c r="B1416" s="217">
        <v>43840</v>
      </c>
      <c r="C1416" s="218">
        <v>13.61</v>
      </c>
      <c r="D1416">
        <f>MAX(C1416:C$7096)</f>
        <v>13.63</v>
      </c>
      <c r="E1416" s="219">
        <f t="shared" si="44"/>
        <v>-1.4673514306677439E-3</v>
      </c>
      <c r="H1416" s="241">
        <v>11</v>
      </c>
      <c r="I1416">
        <f>MAX(H1416:H$7096)</f>
        <v>11</v>
      </c>
      <c r="J1416" s="219">
        <f t="shared" si="45"/>
        <v>0</v>
      </c>
    </row>
    <row r="1417" spans="2:10">
      <c r="B1417" s="217">
        <v>43839</v>
      </c>
      <c r="C1417" s="218">
        <v>13.61</v>
      </c>
      <c r="D1417">
        <f>MAX(C1417:C$7096)</f>
        <v>13.63</v>
      </c>
      <c r="E1417" s="219">
        <f t="shared" si="44"/>
        <v>-1.4673514306677439E-3</v>
      </c>
      <c r="H1417" s="241">
        <v>11</v>
      </c>
      <c r="I1417">
        <f>MAX(H1417:H$7096)</f>
        <v>11</v>
      </c>
      <c r="J1417" s="219">
        <f t="shared" si="45"/>
        <v>0</v>
      </c>
    </row>
    <row r="1418" spans="2:10">
      <c r="B1418" s="217">
        <v>43838</v>
      </c>
      <c r="C1418" s="218">
        <v>13.61</v>
      </c>
      <c r="D1418">
        <f>MAX(C1418:C$7096)</f>
        <v>13.63</v>
      </c>
      <c r="E1418" s="219">
        <f t="shared" si="44"/>
        <v>-1.4673514306677439E-3</v>
      </c>
      <c r="H1418" s="241">
        <v>11</v>
      </c>
      <c r="I1418">
        <f>MAX(H1418:H$7096)</f>
        <v>11</v>
      </c>
      <c r="J1418" s="219">
        <f t="shared" si="45"/>
        <v>0</v>
      </c>
    </row>
    <row r="1419" spans="2:10">
      <c r="B1419" s="217">
        <v>43837</v>
      </c>
      <c r="C1419" s="218">
        <v>13.61</v>
      </c>
      <c r="D1419">
        <f>MAX(C1419:C$7096)</f>
        <v>13.63</v>
      </c>
      <c r="E1419" s="219">
        <f t="shared" si="44"/>
        <v>-1.4673514306677439E-3</v>
      </c>
      <c r="H1419" s="241">
        <v>11</v>
      </c>
      <c r="I1419">
        <f>MAX(H1419:H$7096)</f>
        <v>11</v>
      </c>
      <c r="J1419" s="219">
        <f t="shared" si="45"/>
        <v>0</v>
      </c>
    </row>
    <row r="1420" spans="2:10">
      <c r="B1420" s="217">
        <v>43836</v>
      </c>
      <c r="C1420" s="218">
        <v>13.63</v>
      </c>
      <c r="D1420">
        <f>MAX(C1420:C$7096)</f>
        <v>13.63</v>
      </c>
      <c r="E1420" s="219">
        <f t="shared" si="44"/>
        <v>0</v>
      </c>
      <c r="H1420" s="241">
        <v>11</v>
      </c>
      <c r="I1420">
        <f>MAX(H1420:H$7096)</f>
        <v>11</v>
      </c>
      <c r="J1420" s="219">
        <f t="shared" si="45"/>
        <v>0</v>
      </c>
    </row>
    <row r="1421" spans="2:10">
      <c r="B1421" s="217">
        <v>43833</v>
      </c>
      <c r="C1421" s="218">
        <v>13.63</v>
      </c>
      <c r="D1421">
        <f>MAX(C1421:C$7096)</f>
        <v>13.63</v>
      </c>
      <c r="E1421" s="219">
        <f t="shared" si="44"/>
        <v>0</v>
      </c>
      <c r="H1421" s="241">
        <v>11</v>
      </c>
      <c r="I1421">
        <f>MAX(H1421:H$7096)</f>
        <v>11</v>
      </c>
      <c r="J1421" s="219">
        <f t="shared" si="45"/>
        <v>0</v>
      </c>
    </row>
    <row r="1422" spans="2:10">
      <c r="B1422" s="217">
        <v>43832</v>
      </c>
      <c r="C1422" s="218">
        <v>13.62</v>
      </c>
      <c r="D1422">
        <f>MAX(C1422:C$7096)</f>
        <v>13.62</v>
      </c>
      <c r="E1422" s="219">
        <f t="shared" si="44"/>
        <v>0</v>
      </c>
      <c r="H1422" s="241">
        <v>11</v>
      </c>
      <c r="I1422">
        <f>MAX(H1422:H$7096)</f>
        <v>11</v>
      </c>
      <c r="J1422" s="219">
        <f t="shared" si="45"/>
        <v>0</v>
      </c>
    </row>
    <row r="1423" spans="2:10">
      <c r="B1423" s="217">
        <v>43831</v>
      </c>
      <c r="C1423" s="218">
        <v>13.62</v>
      </c>
      <c r="D1423">
        <f>MAX(C1423:C$7096)</f>
        <v>13.62</v>
      </c>
      <c r="E1423" s="219">
        <f t="shared" si="44"/>
        <v>0</v>
      </c>
      <c r="H1423" s="241">
        <v>11</v>
      </c>
      <c r="I1423">
        <f>MAX(H1423:H$7096)</f>
        <v>11</v>
      </c>
      <c r="J1423" s="219">
        <f t="shared" si="45"/>
        <v>0</v>
      </c>
    </row>
    <row r="1424" spans="2:10">
      <c r="B1424" s="217">
        <v>43830</v>
      </c>
      <c r="C1424" s="218">
        <v>13.62</v>
      </c>
      <c r="D1424">
        <f>MAX(C1424:C$7096)</f>
        <v>13.62</v>
      </c>
      <c r="E1424" s="219">
        <f t="shared" si="44"/>
        <v>0</v>
      </c>
      <c r="H1424" s="241">
        <v>11</v>
      </c>
      <c r="I1424">
        <f>MAX(H1424:H$7096)</f>
        <v>11</v>
      </c>
      <c r="J1424" s="219">
        <f t="shared" si="45"/>
        <v>0</v>
      </c>
    </row>
    <row r="1425" spans="2:10">
      <c r="B1425" s="217">
        <v>43829</v>
      </c>
      <c r="C1425" s="218">
        <v>13.62</v>
      </c>
      <c r="D1425">
        <f>MAX(C1425:C$7096)</f>
        <v>13.62</v>
      </c>
      <c r="E1425" s="219">
        <f t="shared" si="44"/>
        <v>0</v>
      </c>
      <c r="H1425" s="241">
        <v>11</v>
      </c>
      <c r="I1425">
        <f>MAX(H1425:H$7096)</f>
        <v>11</v>
      </c>
      <c r="J1425" s="219">
        <f t="shared" si="45"/>
        <v>0</v>
      </c>
    </row>
    <row r="1426" spans="2:10">
      <c r="B1426" s="217">
        <v>43826</v>
      </c>
      <c r="C1426" s="218">
        <v>13.61</v>
      </c>
      <c r="D1426">
        <f>MAX(C1426:C$7096)</f>
        <v>13.61</v>
      </c>
      <c r="E1426" s="219">
        <f t="shared" si="44"/>
        <v>0</v>
      </c>
      <c r="H1426" s="241">
        <v>11</v>
      </c>
      <c r="I1426">
        <f>MAX(H1426:H$7096)</f>
        <v>11</v>
      </c>
      <c r="J1426" s="219">
        <f t="shared" si="45"/>
        <v>0</v>
      </c>
    </row>
    <row r="1427" spans="2:10">
      <c r="B1427" s="217">
        <v>43825</v>
      </c>
      <c r="C1427" s="218">
        <v>13.61</v>
      </c>
      <c r="D1427">
        <f>MAX(C1427:C$7096)</f>
        <v>13.61</v>
      </c>
      <c r="E1427" s="219">
        <f t="shared" si="44"/>
        <v>0</v>
      </c>
      <c r="H1427" s="241">
        <v>11</v>
      </c>
      <c r="I1427">
        <f>MAX(H1427:H$7096)</f>
        <v>11</v>
      </c>
      <c r="J1427" s="219">
        <f t="shared" si="45"/>
        <v>0</v>
      </c>
    </row>
    <row r="1428" spans="2:10">
      <c r="B1428" s="217">
        <v>43824</v>
      </c>
      <c r="C1428" s="218">
        <v>13.61</v>
      </c>
      <c r="D1428">
        <f>MAX(C1428:C$7096)</f>
        <v>13.61</v>
      </c>
      <c r="E1428" s="219">
        <f t="shared" si="44"/>
        <v>0</v>
      </c>
      <c r="H1428" s="241">
        <v>11</v>
      </c>
      <c r="I1428">
        <f>MAX(H1428:H$7096)</f>
        <v>11</v>
      </c>
      <c r="J1428" s="219">
        <f t="shared" si="45"/>
        <v>0</v>
      </c>
    </row>
    <row r="1429" spans="2:10">
      <c r="B1429" s="217">
        <v>43823</v>
      </c>
      <c r="C1429" s="218">
        <v>13.61</v>
      </c>
      <c r="D1429">
        <f>MAX(C1429:C$7096)</f>
        <v>13.61</v>
      </c>
      <c r="E1429" s="219">
        <f t="shared" si="44"/>
        <v>0</v>
      </c>
      <c r="H1429" s="241">
        <v>11</v>
      </c>
      <c r="I1429">
        <f>MAX(H1429:H$7096)</f>
        <v>11</v>
      </c>
      <c r="J1429" s="219">
        <f t="shared" si="45"/>
        <v>0</v>
      </c>
    </row>
    <row r="1430" spans="2:10">
      <c r="B1430" s="217">
        <v>43822</v>
      </c>
      <c r="C1430" s="218">
        <v>13.61</v>
      </c>
      <c r="D1430">
        <f>MAX(C1430:C$7096)</f>
        <v>13.61</v>
      </c>
      <c r="E1430" s="219">
        <f t="shared" si="44"/>
        <v>0</v>
      </c>
      <c r="H1430" s="241">
        <v>11</v>
      </c>
      <c r="I1430">
        <f>MAX(H1430:H$7096)</f>
        <v>11</v>
      </c>
      <c r="J1430" s="219">
        <f t="shared" si="45"/>
        <v>0</v>
      </c>
    </row>
    <row r="1431" spans="2:10">
      <c r="B1431" s="217">
        <v>43819</v>
      </c>
      <c r="C1431" s="218">
        <v>13.6</v>
      </c>
      <c r="D1431">
        <f>MAX(C1431:C$7096)</f>
        <v>13.6</v>
      </c>
      <c r="E1431" s="219">
        <f t="shared" si="44"/>
        <v>0</v>
      </c>
      <c r="H1431" s="241">
        <v>11</v>
      </c>
      <c r="I1431">
        <f>MAX(H1431:H$7096)</f>
        <v>11</v>
      </c>
      <c r="J1431" s="219">
        <f t="shared" si="45"/>
        <v>0</v>
      </c>
    </row>
    <row r="1432" spans="2:10">
      <c r="B1432" s="217">
        <v>43818</v>
      </c>
      <c r="C1432" s="218">
        <v>13.6</v>
      </c>
      <c r="D1432">
        <f>MAX(C1432:C$7096)</f>
        <v>13.6</v>
      </c>
      <c r="E1432" s="219">
        <f t="shared" si="44"/>
        <v>0</v>
      </c>
      <c r="H1432" s="241">
        <v>11</v>
      </c>
      <c r="I1432">
        <f>MAX(H1432:H$7096)</f>
        <v>11</v>
      </c>
      <c r="J1432" s="219">
        <f t="shared" si="45"/>
        <v>0</v>
      </c>
    </row>
    <row r="1433" spans="2:10">
      <c r="B1433" s="217">
        <v>43817</v>
      </c>
      <c r="C1433" s="218">
        <v>13.6</v>
      </c>
      <c r="D1433">
        <f>MAX(C1433:C$7096)</f>
        <v>13.6</v>
      </c>
      <c r="E1433" s="219">
        <f t="shared" si="44"/>
        <v>0</v>
      </c>
      <c r="H1433" s="241">
        <v>11</v>
      </c>
      <c r="I1433">
        <f>MAX(H1433:H$7096)</f>
        <v>11</v>
      </c>
      <c r="J1433" s="219">
        <f t="shared" si="45"/>
        <v>0</v>
      </c>
    </row>
    <row r="1434" spans="2:10">
      <c r="B1434" s="217">
        <v>43816</v>
      </c>
      <c r="C1434" s="218">
        <v>13.6</v>
      </c>
      <c r="D1434">
        <f>MAX(C1434:C$7096)</f>
        <v>13.6</v>
      </c>
      <c r="E1434" s="219">
        <f t="shared" si="44"/>
        <v>0</v>
      </c>
      <c r="H1434" s="241">
        <v>11</v>
      </c>
      <c r="I1434">
        <f>MAX(H1434:H$7096)</f>
        <v>11</v>
      </c>
      <c r="J1434" s="219">
        <f t="shared" si="45"/>
        <v>0</v>
      </c>
    </row>
    <row r="1435" spans="2:10">
      <c r="B1435" s="217">
        <v>43815</v>
      </c>
      <c r="C1435" s="218">
        <v>13.6</v>
      </c>
      <c r="D1435">
        <f>MAX(C1435:C$7096)</f>
        <v>13.6</v>
      </c>
      <c r="E1435" s="219">
        <f t="shared" si="44"/>
        <v>0</v>
      </c>
      <c r="H1435" s="241">
        <v>11</v>
      </c>
      <c r="I1435">
        <f>MAX(H1435:H$7096)</f>
        <v>11</v>
      </c>
      <c r="J1435" s="219">
        <f t="shared" si="45"/>
        <v>0</v>
      </c>
    </row>
    <row r="1436" spans="2:10">
      <c r="B1436" s="217">
        <v>43812</v>
      </c>
      <c r="C1436" s="218">
        <v>13.59</v>
      </c>
      <c r="D1436">
        <f>MAX(C1436:C$7096)</f>
        <v>13.59</v>
      </c>
      <c r="E1436" s="219">
        <f t="shared" si="44"/>
        <v>0</v>
      </c>
      <c r="H1436" s="241">
        <v>11</v>
      </c>
      <c r="I1436">
        <f>MAX(H1436:H$7096)</f>
        <v>11</v>
      </c>
      <c r="J1436" s="219">
        <f t="shared" si="45"/>
        <v>0</v>
      </c>
    </row>
    <row r="1437" spans="2:10">
      <c r="B1437" s="217">
        <v>43811</v>
      </c>
      <c r="C1437" s="218">
        <v>13.58</v>
      </c>
      <c r="D1437">
        <f>MAX(C1437:C$7096)</f>
        <v>13.58</v>
      </c>
      <c r="E1437" s="219">
        <f t="shared" si="44"/>
        <v>0</v>
      </c>
      <c r="H1437" s="241">
        <v>11</v>
      </c>
      <c r="I1437">
        <f>MAX(H1437:H$7096)</f>
        <v>11</v>
      </c>
      <c r="J1437" s="219">
        <f t="shared" si="45"/>
        <v>0</v>
      </c>
    </row>
    <row r="1438" spans="2:10">
      <c r="B1438" s="217">
        <v>43810</v>
      </c>
      <c r="C1438" s="218">
        <v>13.57</v>
      </c>
      <c r="D1438">
        <f>MAX(C1438:C$7096)</f>
        <v>13.57</v>
      </c>
      <c r="E1438" s="219">
        <f t="shared" si="44"/>
        <v>0</v>
      </c>
      <c r="H1438" s="241">
        <v>11</v>
      </c>
      <c r="I1438">
        <f>MAX(H1438:H$7096)</f>
        <v>11</v>
      </c>
      <c r="J1438" s="219">
        <f t="shared" si="45"/>
        <v>0</v>
      </c>
    </row>
    <row r="1439" spans="2:10">
      <c r="B1439" s="217">
        <v>43809</v>
      </c>
      <c r="C1439" s="218">
        <v>13.57</v>
      </c>
      <c r="D1439">
        <f>MAX(C1439:C$7096)</f>
        <v>13.57</v>
      </c>
      <c r="E1439" s="219">
        <f t="shared" si="44"/>
        <v>0</v>
      </c>
      <c r="H1439" s="241">
        <v>11</v>
      </c>
      <c r="I1439">
        <f>MAX(H1439:H$7096)</f>
        <v>11</v>
      </c>
      <c r="J1439" s="219">
        <f t="shared" si="45"/>
        <v>0</v>
      </c>
    </row>
    <row r="1440" spans="2:10">
      <c r="B1440" s="217">
        <v>43808</v>
      </c>
      <c r="C1440" s="218">
        <v>13.57</v>
      </c>
      <c r="D1440">
        <f>MAX(C1440:C$7096)</f>
        <v>13.57</v>
      </c>
      <c r="E1440" s="219">
        <f t="shared" si="44"/>
        <v>0</v>
      </c>
      <c r="H1440" s="241">
        <v>11</v>
      </c>
      <c r="I1440">
        <f>MAX(H1440:H$7096)</f>
        <v>11</v>
      </c>
      <c r="J1440" s="219">
        <f t="shared" si="45"/>
        <v>0</v>
      </c>
    </row>
    <row r="1441" spans="2:10">
      <c r="B1441" s="217">
        <v>43805</v>
      </c>
      <c r="C1441" s="218">
        <v>13.56</v>
      </c>
      <c r="D1441">
        <f>MAX(C1441:C$7096)</f>
        <v>13.56</v>
      </c>
      <c r="E1441" s="219">
        <f t="shared" si="44"/>
        <v>0</v>
      </c>
      <c r="H1441" s="241">
        <v>11</v>
      </c>
      <c r="I1441">
        <f>MAX(H1441:H$7096)</f>
        <v>11</v>
      </c>
      <c r="J1441" s="219">
        <f t="shared" si="45"/>
        <v>0</v>
      </c>
    </row>
    <row r="1442" spans="2:10">
      <c r="B1442" s="217">
        <v>43804</v>
      </c>
      <c r="C1442" s="218">
        <v>13.56</v>
      </c>
      <c r="D1442">
        <f>MAX(C1442:C$7096)</f>
        <v>13.56</v>
      </c>
      <c r="E1442" s="219">
        <f t="shared" si="44"/>
        <v>0</v>
      </c>
      <c r="H1442" s="241">
        <v>11</v>
      </c>
      <c r="I1442">
        <f>MAX(H1442:H$7096)</f>
        <v>11</v>
      </c>
      <c r="J1442" s="219">
        <f t="shared" si="45"/>
        <v>0</v>
      </c>
    </row>
    <row r="1443" spans="2:10">
      <c r="B1443" s="217">
        <v>43803</v>
      </c>
      <c r="C1443" s="218">
        <v>13.56</v>
      </c>
      <c r="D1443">
        <f>MAX(C1443:C$7096)</f>
        <v>13.56</v>
      </c>
      <c r="E1443" s="219">
        <f t="shared" si="44"/>
        <v>0</v>
      </c>
      <c r="H1443" s="241">
        <v>11</v>
      </c>
      <c r="I1443">
        <f>MAX(H1443:H$7096)</f>
        <v>11</v>
      </c>
      <c r="J1443" s="219">
        <f t="shared" si="45"/>
        <v>0</v>
      </c>
    </row>
    <row r="1444" spans="2:10">
      <c r="B1444" s="217">
        <v>43802</v>
      </c>
      <c r="C1444" s="218">
        <v>13.56</v>
      </c>
      <c r="D1444">
        <f>MAX(C1444:C$7096)</f>
        <v>13.56</v>
      </c>
      <c r="E1444" s="219">
        <f t="shared" si="44"/>
        <v>0</v>
      </c>
      <c r="H1444" s="241">
        <v>11</v>
      </c>
      <c r="I1444">
        <f>MAX(H1444:H$7096)</f>
        <v>11</v>
      </c>
      <c r="J1444" s="219">
        <f t="shared" si="45"/>
        <v>0</v>
      </c>
    </row>
    <row r="1445" spans="2:10">
      <c r="B1445" s="217">
        <v>43801</v>
      </c>
      <c r="C1445" s="218">
        <v>13.56</v>
      </c>
      <c r="D1445">
        <f>MAX(C1445:C$7096)</f>
        <v>13.56</v>
      </c>
      <c r="E1445" s="219">
        <f t="shared" si="44"/>
        <v>0</v>
      </c>
      <c r="H1445" s="241">
        <v>11</v>
      </c>
      <c r="I1445">
        <f>MAX(H1445:H$7096)</f>
        <v>11</v>
      </c>
      <c r="J1445" s="219">
        <f t="shared" si="45"/>
        <v>0</v>
      </c>
    </row>
    <row r="1446" spans="2:10">
      <c r="B1446" s="217">
        <v>43798</v>
      </c>
      <c r="C1446" s="218">
        <v>13.55</v>
      </c>
      <c r="D1446">
        <f>MAX(C1446:C$7096)</f>
        <v>13.55</v>
      </c>
      <c r="E1446" s="219">
        <f t="shared" si="44"/>
        <v>0</v>
      </c>
      <c r="H1446" s="241">
        <v>11</v>
      </c>
      <c r="I1446">
        <f>MAX(H1446:H$7096)</f>
        <v>11</v>
      </c>
      <c r="J1446" s="219">
        <f t="shared" si="45"/>
        <v>0</v>
      </c>
    </row>
    <row r="1447" spans="2:10">
      <c r="B1447" s="217">
        <v>43797</v>
      </c>
      <c r="C1447" s="218">
        <v>13.55</v>
      </c>
      <c r="D1447">
        <f>MAX(C1447:C$7096)</f>
        <v>13.55</v>
      </c>
      <c r="E1447" s="219">
        <f t="shared" si="44"/>
        <v>0</v>
      </c>
      <c r="H1447" s="241">
        <v>10.74</v>
      </c>
      <c r="I1447">
        <f>MAX(H1447:H$7096)</f>
        <v>10.86</v>
      </c>
      <c r="J1447" s="219">
        <f t="shared" si="45"/>
        <v>-1.1049723756906006E-2</v>
      </c>
    </row>
    <row r="1448" spans="2:10">
      <c r="B1448" s="217">
        <v>43796</v>
      </c>
      <c r="C1448" s="218">
        <v>13.55</v>
      </c>
      <c r="D1448">
        <f>MAX(C1448:C$7096)</f>
        <v>13.55</v>
      </c>
      <c r="E1448" s="219">
        <f t="shared" si="44"/>
        <v>0</v>
      </c>
      <c r="H1448" s="241">
        <v>10.74</v>
      </c>
      <c r="I1448">
        <f>MAX(H1448:H$7096)</f>
        <v>10.86</v>
      </c>
      <c r="J1448" s="219">
        <f t="shared" si="45"/>
        <v>-1.1049723756906006E-2</v>
      </c>
    </row>
    <row r="1449" spans="2:10">
      <c r="B1449" s="217">
        <v>43795</v>
      </c>
      <c r="C1449" s="218">
        <v>13.55</v>
      </c>
      <c r="D1449">
        <f>MAX(C1449:C$7096)</f>
        <v>13.55</v>
      </c>
      <c r="E1449" s="219">
        <f t="shared" si="44"/>
        <v>0</v>
      </c>
      <c r="H1449" s="241">
        <v>10.74</v>
      </c>
      <c r="I1449">
        <f>MAX(H1449:H$7096)</f>
        <v>10.86</v>
      </c>
      <c r="J1449" s="219">
        <f t="shared" si="45"/>
        <v>-1.1049723756906006E-2</v>
      </c>
    </row>
    <row r="1450" spans="2:10">
      <c r="B1450" s="217">
        <v>43794</v>
      </c>
      <c r="C1450" s="218">
        <v>13.55</v>
      </c>
      <c r="D1450">
        <f>MAX(C1450:C$7096)</f>
        <v>13.55</v>
      </c>
      <c r="E1450" s="219">
        <f t="shared" si="44"/>
        <v>0</v>
      </c>
      <c r="H1450" s="241">
        <v>10.74</v>
      </c>
      <c r="I1450">
        <f>MAX(H1450:H$7096)</f>
        <v>10.86</v>
      </c>
      <c r="J1450" s="219">
        <f t="shared" si="45"/>
        <v>-1.1049723756906006E-2</v>
      </c>
    </row>
    <row r="1451" spans="2:10">
      <c r="B1451" s="217">
        <v>43791</v>
      </c>
      <c r="C1451" s="218">
        <v>13.54</v>
      </c>
      <c r="D1451">
        <f>MAX(C1451:C$7096)</f>
        <v>13.54</v>
      </c>
      <c r="E1451" s="219">
        <f t="shared" si="44"/>
        <v>0</v>
      </c>
      <c r="H1451" s="241">
        <v>10.74</v>
      </c>
      <c r="I1451">
        <f>MAX(H1451:H$7096)</f>
        <v>10.86</v>
      </c>
      <c r="J1451" s="219">
        <f t="shared" si="45"/>
        <v>-1.1049723756906006E-2</v>
      </c>
    </row>
    <row r="1452" spans="2:10">
      <c r="B1452" s="217">
        <v>43790</v>
      </c>
      <c r="C1452" s="218">
        <v>13.54</v>
      </c>
      <c r="D1452">
        <f>MAX(C1452:C$7096)</f>
        <v>13.54</v>
      </c>
      <c r="E1452" s="219">
        <f t="shared" si="44"/>
        <v>0</v>
      </c>
      <c r="H1452" s="241">
        <v>10.74</v>
      </c>
      <c r="I1452">
        <f>MAX(H1452:H$7096)</f>
        <v>10.86</v>
      </c>
      <c r="J1452" s="219">
        <f t="shared" si="45"/>
        <v>-1.1049723756906006E-2</v>
      </c>
    </row>
    <row r="1453" spans="2:10">
      <c r="B1453" s="217">
        <v>43789</v>
      </c>
      <c r="C1453" s="218">
        <v>13.54</v>
      </c>
      <c r="D1453">
        <f>MAX(C1453:C$7096)</f>
        <v>13.54</v>
      </c>
      <c r="E1453" s="219">
        <f t="shared" si="44"/>
        <v>0</v>
      </c>
      <c r="H1453" s="241">
        <v>10.74</v>
      </c>
      <c r="I1453">
        <f>MAX(H1453:H$7096)</f>
        <v>10.86</v>
      </c>
      <c r="J1453" s="219">
        <f t="shared" si="45"/>
        <v>-1.1049723756906006E-2</v>
      </c>
    </row>
    <row r="1454" spans="2:10">
      <c r="B1454" s="217">
        <v>43788</v>
      </c>
      <c r="C1454" s="218">
        <v>13.54</v>
      </c>
      <c r="D1454">
        <f>MAX(C1454:C$7096)</f>
        <v>13.54</v>
      </c>
      <c r="E1454" s="219">
        <f t="shared" si="44"/>
        <v>0</v>
      </c>
      <c r="H1454" s="241">
        <v>10.74</v>
      </c>
      <c r="I1454">
        <f>MAX(H1454:H$7096)</f>
        <v>10.86</v>
      </c>
      <c r="J1454" s="219">
        <f t="shared" si="45"/>
        <v>-1.1049723756906006E-2</v>
      </c>
    </row>
    <row r="1455" spans="2:10">
      <c r="B1455" s="217">
        <v>43787</v>
      </c>
      <c r="C1455" s="218">
        <v>13.51</v>
      </c>
      <c r="D1455">
        <f>MAX(C1455:C$7096)</f>
        <v>13.53</v>
      </c>
      <c r="E1455" s="219">
        <f t="shared" si="44"/>
        <v>-1.4781966001477882E-3</v>
      </c>
      <c r="H1455" s="241">
        <v>10.74</v>
      </c>
      <c r="I1455">
        <f>MAX(H1455:H$7096)</f>
        <v>10.86</v>
      </c>
      <c r="J1455" s="219">
        <f t="shared" si="45"/>
        <v>-1.1049723756906006E-2</v>
      </c>
    </row>
    <row r="1456" spans="2:10">
      <c r="B1456" s="217">
        <v>43784</v>
      </c>
      <c r="C1456" s="218">
        <v>13.53</v>
      </c>
      <c r="D1456">
        <f>MAX(C1456:C$7096)</f>
        <v>13.53</v>
      </c>
      <c r="E1456" s="219">
        <f t="shared" si="44"/>
        <v>0</v>
      </c>
      <c r="H1456" s="241">
        <v>10.74</v>
      </c>
      <c r="I1456">
        <f>MAX(H1456:H$7096)</f>
        <v>10.86</v>
      </c>
      <c r="J1456" s="219">
        <f t="shared" si="45"/>
        <v>-1.1049723756906006E-2</v>
      </c>
    </row>
    <row r="1457" spans="2:10">
      <c r="B1457" s="217">
        <v>43783</v>
      </c>
      <c r="C1457" s="218">
        <v>13.53</v>
      </c>
      <c r="D1457">
        <f>MAX(C1457:C$7096)</f>
        <v>13.53</v>
      </c>
      <c r="E1457" s="219">
        <f t="shared" si="44"/>
        <v>0</v>
      </c>
      <c r="H1457" s="241">
        <v>10.74</v>
      </c>
      <c r="I1457">
        <f>MAX(H1457:H$7096)</f>
        <v>10.86</v>
      </c>
      <c r="J1457" s="219">
        <f t="shared" si="45"/>
        <v>-1.1049723756906006E-2</v>
      </c>
    </row>
    <row r="1458" spans="2:10">
      <c r="B1458" s="217">
        <v>43782</v>
      </c>
      <c r="C1458" s="218">
        <v>13.53</v>
      </c>
      <c r="D1458">
        <f>MAX(C1458:C$7096)</f>
        <v>13.53</v>
      </c>
      <c r="E1458" s="219">
        <f t="shared" si="44"/>
        <v>0</v>
      </c>
      <c r="H1458" s="241">
        <v>10.74</v>
      </c>
      <c r="I1458">
        <f>MAX(H1458:H$7096)</f>
        <v>10.86</v>
      </c>
      <c r="J1458" s="219">
        <f t="shared" si="45"/>
        <v>-1.1049723756906006E-2</v>
      </c>
    </row>
    <row r="1459" spans="2:10">
      <c r="B1459" s="217">
        <v>43781</v>
      </c>
      <c r="C1459" s="218">
        <v>13.53</v>
      </c>
      <c r="D1459">
        <f>MAX(C1459:C$7096)</f>
        <v>13.53</v>
      </c>
      <c r="E1459" s="219">
        <f t="shared" si="44"/>
        <v>0</v>
      </c>
      <c r="H1459" s="241">
        <v>10.74</v>
      </c>
      <c r="I1459">
        <f>MAX(H1459:H$7096)</f>
        <v>10.86</v>
      </c>
      <c r="J1459" s="219">
        <f t="shared" si="45"/>
        <v>-1.1049723756906006E-2</v>
      </c>
    </row>
    <row r="1460" spans="2:10">
      <c r="B1460" s="217">
        <v>43780</v>
      </c>
      <c r="C1460" s="218">
        <v>13.53</v>
      </c>
      <c r="D1460">
        <f>MAX(C1460:C$7096)</f>
        <v>13.53</v>
      </c>
      <c r="E1460" s="219">
        <f t="shared" si="44"/>
        <v>0</v>
      </c>
      <c r="H1460" s="241">
        <v>10.74</v>
      </c>
      <c r="I1460">
        <f>MAX(H1460:H$7096)</f>
        <v>10.86</v>
      </c>
      <c r="J1460" s="219">
        <f t="shared" si="45"/>
        <v>-1.1049723756906006E-2</v>
      </c>
    </row>
    <row r="1461" spans="2:10">
      <c r="B1461" s="217">
        <v>43777</v>
      </c>
      <c r="C1461" s="218">
        <v>13.52</v>
      </c>
      <c r="D1461">
        <f>MAX(C1461:C$7096)</f>
        <v>13.52</v>
      </c>
      <c r="E1461" s="219">
        <f t="shared" si="44"/>
        <v>0</v>
      </c>
      <c r="H1461" s="241">
        <v>10.74</v>
      </c>
      <c r="I1461">
        <f>MAX(H1461:H$7096)</f>
        <v>10.86</v>
      </c>
      <c r="J1461" s="219">
        <f t="shared" si="45"/>
        <v>-1.1049723756906006E-2</v>
      </c>
    </row>
    <row r="1462" spans="2:10">
      <c r="B1462" s="217">
        <v>43776</v>
      </c>
      <c r="C1462" s="218">
        <v>13.52</v>
      </c>
      <c r="D1462">
        <f>MAX(C1462:C$7096)</f>
        <v>13.52</v>
      </c>
      <c r="E1462" s="219">
        <f t="shared" si="44"/>
        <v>0</v>
      </c>
      <c r="H1462" s="241">
        <v>10.74</v>
      </c>
      <c r="I1462">
        <f>MAX(H1462:H$7096)</f>
        <v>10.86</v>
      </c>
      <c r="J1462" s="219">
        <f t="shared" si="45"/>
        <v>-1.1049723756906006E-2</v>
      </c>
    </row>
    <row r="1463" spans="2:10">
      <c r="B1463" s="217">
        <v>43775</v>
      </c>
      <c r="C1463" s="218">
        <v>13.52</v>
      </c>
      <c r="D1463">
        <f>MAX(C1463:C$7096)</f>
        <v>13.52</v>
      </c>
      <c r="E1463" s="219">
        <f t="shared" si="44"/>
        <v>0</v>
      </c>
      <c r="H1463" s="241">
        <v>10.74</v>
      </c>
      <c r="I1463">
        <f>MAX(H1463:H$7096)</f>
        <v>10.86</v>
      </c>
      <c r="J1463" s="219">
        <f t="shared" si="45"/>
        <v>-1.1049723756906006E-2</v>
      </c>
    </row>
    <row r="1464" spans="2:10">
      <c r="B1464" s="217">
        <v>43774</v>
      </c>
      <c r="C1464" s="218">
        <v>13.5</v>
      </c>
      <c r="D1464">
        <f>MAX(C1464:C$7096)</f>
        <v>13.5</v>
      </c>
      <c r="E1464" s="219">
        <f t="shared" si="44"/>
        <v>0</v>
      </c>
      <c r="H1464" s="241">
        <v>10.74</v>
      </c>
      <c r="I1464">
        <f>MAX(H1464:H$7096)</f>
        <v>10.86</v>
      </c>
      <c r="J1464" s="219">
        <f t="shared" si="45"/>
        <v>-1.1049723756906006E-2</v>
      </c>
    </row>
    <row r="1465" spans="2:10">
      <c r="B1465" s="217">
        <v>43773</v>
      </c>
      <c r="C1465" s="218">
        <v>13.5</v>
      </c>
      <c r="D1465">
        <f>MAX(C1465:C$7096)</f>
        <v>13.5</v>
      </c>
      <c r="E1465" s="219">
        <f t="shared" si="44"/>
        <v>0</v>
      </c>
      <c r="H1465" s="241">
        <v>10.74</v>
      </c>
      <c r="I1465">
        <f>MAX(H1465:H$7096)</f>
        <v>10.86</v>
      </c>
      <c r="J1465" s="219">
        <f t="shared" si="45"/>
        <v>-1.1049723756906006E-2</v>
      </c>
    </row>
    <row r="1466" spans="2:10">
      <c r="B1466" s="217">
        <v>43770</v>
      </c>
      <c r="C1466" s="218">
        <v>13.49</v>
      </c>
      <c r="D1466">
        <f>MAX(C1466:C$7096)</f>
        <v>13.49</v>
      </c>
      <c r="E1466" s="219">
        <f t="shared" si="44"/>
        <v>0</v>
      </c>
      <c r="H1466" s="241">
        <v>10.74</v>
      </c>
      <c r="I1466">
        <f>MAX(H1466:H$7096)</f>
        <v>10.86</v>
      </c>
      <c r="J1466" s="219">
        <f t="shared" si="45"/>
        <v>-1.1049723756906006E-2</v>
      </c>
    </row>
    <row r="1467" spans="2:10">
      <c r="B1467" s="217">
        <v>43769</v>
      </c>
      <c r="C1467" s="218">
        <v>13.49</v>
      </c>
      <c r="D1467">
        <f>MAX(C1467:C$7096)</f>
        <v>13.49</v>
      </c>
      <c r="E1467" s="219">
        <f t="shared" si="44"/>
        <v>0</v>
      </c>
      <c r="H1467" s="241">
        <v>10.74</v>
      </c>
      <c r="I1467">
        <f>MAX(H1467:H$7096)</f>
        <v>10.86</v>
      </c>
      <c r="J1467" s="219">
        <f t="shared" si="45"/>
        <v>-1.1049723756906006E-2</v>
      </c>
    </row>
    <row r="1468" spans="2:10">
      <c r="B1468" s="217">
        <v>43768</v>
      </c>
      <c r="C1468" s="218">
        <v>13.49</v>
      </c>
      <c r="D1468">
        <f>MAX(C1468:C$7096)</f>
        <v>13.49</v>
      </c>
      <c r="E1468" s="219">
        <f t="shared" si="44"/>
        <v>0</v>
      </c>
      <c r="H1468" s="241">
        <v>10.74</v>
      </c>
      <c r="I1468">
        <f>MAX(H1468:H$7096)</f>
        <v>10.86</v>
      </c>
      <c r="J1468" s="219">
        <f t="shared" si="45"/>
        <v>-1.1049723756906006E-2</v>
      </c>
    </row>
    <row r="1469" spans="2:10">
      <c r="B1469" s="217">
        <v>43767</v>
      </c>
      <c r="C1469" s="218">
        <v>13.49</v>
      </c>
      <c r="D1469">
        <f>MAX(C1469:C$7096)</f>
        <v>13.49</v>
      </c>
      <c r="E1469" s="219">
        <f t="shared" si="44"/>
        <v>0</v>
      </c>
      <c r="H1469" s="241">
        <v>10.74</v>
      </c>
      <c r="I1469">
        <f>MAX(H1469:H$7096)</f>
        <v>10.86</v>
      </c>
      <c r="J1469" s="219">
        <f t="shared" si="45"/>
        <v>-1.1049723756906006E-2</v>
      </c>
    </row>
    <row r="1470" spans="2:10">
      <c r="B1470" s="217">
        <v>43766</v>
      </c>
      <c r="C1470" s="218">
        <v>13.49</v>
      </c>
      <c r="D1470">
        <f>MAX(C1470:C$7096)</f>
        <v>13.49</v>
      </c>
      <c r="E1470" s="219">
        <f t="shared" si="44"/>
        <v>0</v>
      </c>
      <c r="H1470" s="241">
        <v>10.74</v>
      </c>
      <c r="I1470">
        <f>MAX(H1470:H$7096)</f>
        <v>10.86</v>
      </c>
      <c r="J1470" s="219">
        <f t="shared" si="45"/>
        <v>-1.1049723756906006E-2</v>
      </c>
    </row>
    <row r="1471" spans="2:10">
      <c r="B1471" s="217">
        <v>43763</v>
      </c>
      <c r="C1471" s="218">
        <v>13.48</v>
      </c>
      <c r="D1471">
        <f>MAX(C1471:C$7096)</f>
        <v>13.48</v>
      </c>
      <c r="E1471" s="219">
        <f t="shared" si="44"/>
        <v>0</v>
      </c>
      <c r="H1471" s="241">
        <v>10.74</v>
      </c>
      <c r="I1471">
        <f>MAX(H1471:H$7096)</f>
        <v>10.86</v>
      </c>
      <c r="J1471" s="219">
        <f t="shared" si="45"/>
        <v>-1.1049723756906006E-2</v>
      </c>
    </row>
    <row r="1472" spans="2:10">
      <c r="B1472" s="217">
        <v>43762</v>
      </c>
      <c r="C1472" s="218">
        <v>13.48</v>
      </c>
      <c r="D1472">
        <f>MAX(C1472:C$7096)</f>
        <v>13.48</v>
      </c>
      <c r="E1472" s="219">
        <f t="shared" si="44"/>
        <v>0</v>
      </c>
      <c r="H1472" s="241">
        <v>10.74</v>
      </c>
      <c r="I1472">
        <f>MAX(H1472:H$7096)</f>
        <v>10.86</v>
      </c>
      <c r="J1472" s="219">
        <f t="shared" si="45"/>
        <v>-1.1049723756906006E-2</v>
      </c>
    </row>
    <row r="1473" spans="2:10">
      <c r="B1473" s="217">
        <v>43761</v>
      </c>
      <c r="C1473" s="218">
        <v>13.43</v>
      </c>
      <c r="D1473">
        <f>MAX(C1473:C$7096)</f>
        <v>13.46</v>
      </c>
      <c r="E1473" s="219">
        <f t="shared" si="44"/>
        <v>-2.2288261515602628E-3</v>
      </c>
      <c r="H1473" s="241">
        <v>10.74</v>
      </c>
      <c r="I1473">
        <f>MAX(H1473:H$7096)</f>
        <v>10.86</v>
      </c>
      <c r="J1473" s="219">
        <f t="shared" si="45"/>
        <v>-1.1049723756906006E-2</v>
      </c>
    </row>
    <row r="1474" spans="2:10">
      <c r="B1474" s="217">
        <v>43760</v>
      </c>
      <c r="C1474" s="218">
        <v>13.42</v>
      </c>
      <c r="D1474">
        <f>MAX(C1474:C$7096)</f>
        <v>13.46</v>
      </c>
      <c r="E1474" s="219">
        <f t="shared" ref="E1474:E1537" si="46">(C1474-D1474)/D1474</f>
        <v>-2.9717682020803061E-3</v>
      </c>
      <c r="H1474" s="241">
        <v>10.74</v>
      </c>
      <c r="I1474">
        <f>MAX(H1474:H$7096)</f>
        <v>10.86</v>
      </c>
      <c r="J1474" s="219">
        <f t="shared" ref="J1474:J1537" si="47">(H1474-I1474)/I1474</f>
        <v>-1.1049723756906006E-2</v>
      </c>
    </row>
    <row r="1475" spans="2:10">
      <c r="B1475" s="217">
        <v>43759</v>
      </c>
      <c r="C1475" s="218">
        <v>13.42</v>
      </c>
      <c r="D1475">
        <f>MAX(C1475:C$7096)</f>
        <v>13.46</v>
      </c>
      <c r="E1475" s="219">
        <f t="shared" si="46"/>
        <v>-2.9717682020803061E-3</v>
      </c>
      <c r="H1475" s="241">
        <v>10.74</v>
      </c>
      <c r="I1475">
        <f>MAX(H1475:H$7096)</f>
        <v>10.86</v>
      </c>
      <c r="J1475" s="219">
        <f t="shared" si="47"/>
        <v>-1.1049723756906006E-2</v>
      </c>
    </row>
    <row r="1476" spans="2:10">
      <c r="B1476" s="217">
        <v>43756</v>
      </c>
      <c r="C1476" s="218">
        <v>13.42</v>
      </c>
      <c r="D1476">
        <f>MAX(C1476:C$7096)</f>
        <v>13.46</v>
      </c>
      <c r="E1476" s="219">
        <f t="shared" si="46"/>
        <v>-2.9717682020803061E-3</v>
      </c>
      <c r="H1476" s="241">
        <v>10.74</v>
      </c>
      <c r="I1476">
        <f>MAX(H1476:H$7096)</f>
        <v>10.86</v>
      </c>
      <c r="J1476" s="219">
        <f t="shared" si="47"/>
        <v>-1.1049723756906006E-2</v>
      </c>
    </row>
    <row r="1477" spans="2:10">
      <c r="B1477" s="217">
        <v>43755</v>
      </c>
      <c r="C1477" s="218">
        <v>13.42</v>
      </c>
      <c r="D1477">
        <f>MAX(C1477:C$7096)</f>
        <v>13.46</v>
      </c>
      <c r="E1477" s="219">
        <f t="shared" si="46"/>
        <v>-2.9717682020803061E-3</v>
      </c>
      <c r="H1477" s="241">
        <v>10.74</v>
      </c>
      <c r="I1477">
        <f>MAX(H1477:H$7096)</f>
        <v>10.86</v>
      </c>
      <c r="J1477" s="219">
        <f t="shared" si="47"/>
        <v>-1.1049723756906006E-2</v>
      </c>
    </row>
    <row r="1478" spans="2:10">
      <c r="B1478" s="217">
        <v>43754</v>
      </c>
      <c r="C1478" s="218">
        <v>13.42</v>
      </c>
      <c r="D1478">
        <f>MAX(C1478:C$7096)</f>
        <v>13.46</v>
      </c>
      <c r="E1478" s="219">
        <f t="shared" si="46"/>
        <v>-2.9717682020803061E-3</v>
      </c>
      <c r="H1478" s="241">
        <v>10.74</v>
      </c>
      <c r="I1478">
        <f>MAX(H1478:H$7096)</f>
        <v>10.86</v>
      </c>
      <c r="J1478" s="219">
        <f t="shared" si="47"/>
        <v>-1.1049723756906006E-2</v>
      </c>
    </row>
    <row r="1479" spans="2:10">
      <c r="B1479" s="217">
        <v>43753</v>
      </c>
      <c r="C1479" s="218">
        <v>13.42</v>
      </c>
      <c r="D1479">
        <f>MAX(C1479:C$7096)</f>
        <v>13.46</v>
      </c>
      <c r="E1479" s="219">
        <f t="shared" si="46"/>
        <v>-2.9717682020803061E-3</v>
      </c>
      <c r="H1479" s="241">
        <v>10.74</v>
      </c>
      <c r="I1479">
        <f>MAX(H1479:H$7096)</f>
        <v>10.86</v>
      </c>
      <c r="J1479" s="219">
        <f t="shared" si="47"/>
        <v>-1.1049723756906006E-2</v>
      </c>
    </row>
    <row r="1480" spans="2:10">
      <c r="B1480" s="217">
        <v>43752</v>
      </c>
      <c r="C1480" s="218">
        <v>13.41</v>
      </c>
      <c r="D1480">
        <f>MAX(C1480:C$7096)</f>
        <v>13.46</v>
      </c>
      <c r="E1480" s="219">
        <f t="shared" si="46"/>
        <v>-3.7147102526003499E-3</v>
      </c>
      <c r="H1480" s="241">
        <v>10.74</v>
      </c>
      <c r="I1480">
        <f>MAX(H1480:H$7096)</f>
        <v>10.86</v>
      </c>
      <c r="J1480" s="219">
        <f t="shared" si="47"/>
        <v>-1.1049723756906006E-2</v>
      </c>
    </row>
    <row r="1481" spans="2:10">
      <c r="B1481" s="217">
        <v>43749</v>
      </c>
      <c r="C1481" s="218">
        <v>13.41</v>
      </c>
      <c r="D1481">
        <f>MAX(C1481:C$7096)</f>
        <v>13.46</v>
      </c>
      <c r="E1481" s="219">
        <f t="shared" si="46"/>
        <v>-3.7147102526003499E-3</v>
      </c>
      <c r="H1481" s="241">
        <v>10.74</v>
      </c>
      <c r="I1481">
        <f>MAX(H1481:H$7096)</f>
        <v>10.86</v>
      </c>
      <c r="J1481" s="219">
        <f t="shared" si="47"/>
        <v>-1.1049723756906006E-2</v>
      </c>
    </row>
    <row r="1482" spans="2:10">
      <c r="B1482" s="217">
        <v>43748</v>
      </c>
      <c r="C1482" s="218">
        <v>13.44</v>
      </c>
      <c r="D1482">
        <f>MAX(C1482:C$7096)</f>
        <v>13.46</v>
      </c>
      <c r="E1482" s="219">
        <f t="shared" si="46"/>
        <v>-1.485884101040219E-3</v>
      </c>
      <c r="H1482" s="241">
        <v>10.74</v>
      </c>
      <c r="I1482">
        <f>MAX(H1482:H$7096)</f>
        <v>10.86</v>
      </c>
      <c r="J1482" s="219">
        <f t="shared" si="47"/>
        <v>-1.1049723756906006E-2</v>
      </c>
    </row>
    <row r="1483" spans="2:10">
      <c r="B1483" s="217">
        <v>43747</v>
      </c>
      <c r="C1483" s="218">
        <v>13.44</v>
      </c>
      <c r="D1483">
        <f>MAX(C1483:C$7096)</f>
        <v>13.46</v>
      </c>
      <c r="E1483" s="219">
        <f t="shared" si="46"/>
        <v>-1.485884101040219E-3</v>
      </c>
      <c r="H1483" s="241">
        <v>10.74</v>
      </c>
      <c r="I1483">
        <f>MAX(H1483:H$7096)</f>
        <v>10.86</v>
      </c>
      <c r="J1483" s="219">
        <f t="shared" si="47"/>
        <v>-1.1049723756906006E-2</v>
      </c>
    </row>
    <row r="1484" spans="2:10">
      <c r="B1484" s="217">
        <v>43746</v>
      </c>
      <c r="C1484" s="218">
        <v>13.45</v>
      </c>
      <c r="D1484">
        <f>MAX(C1484:C$7096)</f>
        <v>13.46</v>
      </c>
      <c r="E1484" s="219">
        <f t="shared" si="46"/>
        <v>-7.4294205052017552E-4</v>
      </c>
      <c r="H1484" s="241">
        <v>10.74</v>
      </c>
      <c r="I1484">
        <f>MAX(H1484:H$7096)</f>
        <v>10.86</v>
      </c>
      <c r="J1484" s="219">
        <f t="shared" si="47"/>
        <v>-1.1049723756906006E-2</v>
      </c>
    </row>
    <row r="1485" spans="2:10">
      <c r="B1485" s="217">
        <v>43745</v>
      </c>
      <c r="C1485" s="218">
        <v>13.45</v>
      </c>
      <c r="D1485">
        <f>MAX(C1485:C$7096)</f>
        <v>13.46</v>
      </c>
      <c r="E1485" s="219">
        <f t="shared" si="46"/>
        <v>-7.4294205052017552E-4</v>
      </c>
      <c r="H1485" s="241">
        <v>10.74</v>
      </c>
      <c r="I1485">
        <f>MAX(H1485:H$7096)</f>
        <v>10.86</v>
      </c>
      <c r="J1485" s="219">
        <f t="shared" si="47"/>
        <v>-1.1049723756906006E-2</v>
      </c>
    </row>
    <row r="1486" spans="2:10">
      <c r="B1486" s="217">
        <v>43742</v>
      </c>
      <c r="C1486" s="218">
        <v>13.45</v>
      </c>
      <c r="D1486">
        <f>MAX(C1486:C$7096)</f>
        <v>13.46</v>
      </c>
      <c r="E1486" s="219">
        <f t="shared" si="46"/>
        <v>-7.4294205052017552E-4</v>
      </c>
      <c r="H1486" s="241">
        <v>10.74</v>
      </c>
      <c r="I1486">
        <f>MAX(H1486:H$7096)</f>
        <v>10.86</v>
      </c>
      <c r="J1486" s="219">
        <f t="shared" si="47"/>
        <v>-1.1049723756906006E-2</v>
      </c>
    </row>
    <row r="1487" spans="2:10">
      <c r="B1487" s="217">
        <v>43741</v>
      </c>
      <c r="C1487" s="218">
        <v>13.44</v>
      </c>
      <c r="D1487">
        <f>MAX(C1487:C$7096)</f>
        <v>13.46</v>
      </c>
      <c r="E1487" s="219">
        <f t="shared" si="46"/>
        <v>-1.485884101040219E-3</v>
      </c>
      <c r="H1487" s="241">
        <v>10.74</v>
      </c>
      <c r="I1487">
        <f>MAX(H1487:H$7096)</f>
        <v>10.86</v>
      </c>
      <c r="J1487" s="219">
        <f t="shared" si="47"/>
        <v>-1.1049723756906006E-2</v>
      </c>
    </row>
    <row r="1488" spans="2:10">
      <c r="B1488" s="217">
        <v>43740</v>
      </c>
      <c r="C1488" s="218">
        <v>13.44</v>
      </c>
      <c r="D1488">
        <f>MAX(C1488:C$7096)</f>
        <v>13.46</v>
      </c>
      <c r="E1488" s="219">
        <f t="shared" si="46"/>
        <v>-1.485884101040219E-3</v>
      </c>
      <c r="H1488" s="241">
        <v>10.74</v>
      </c>
      <c r="I1488">
        <f>MAX(H1488:H$7096)</f>
        <v>10.86</v>
      </c>
      <c r="J1488" s="219">
        <f t="shared" si="47"/>
        <v>-1.1049723756906006E-2</v>
      </c>
    </row>
    <row r="1489" spans="2:10">
      <c r="B1489" s="217">
        <v>43739</v>
      </c>
      <c r="C1489" s="218">
        <v>13.44</v>
      </c>
      <c r="D1489">
        <f>MAX(C1489:C$7096)</f>
        <v>13.46</v>
      </c>
      <c r="E1489" s="219">
        <f t="shared" si="46"/>
        <v>-1.485884101040219E-3</v>
      </c>
      <c r="H1489" s="241">
        <v>10.74</v>
      </c>
      <c r="I1489">
        <f>MAX(H1489:H$7096)</f>
        <v>10.86</v>
      </c>
      <c r="J1489" s="219">
        <f t="shared" si="47"/>
        <v>-1.1049723756906006E-2</v>
      </c>
    </row>
    <row r="1490" spans="2:10">
      <c r="B1490" s="217">
        <v>43738</v>
      </c>
      <c r="C1490" s="218">
        <v>13.46</v>
      </c>
      <c r="D1490">
        <f>MAX(C1490:C$7096)</f>
        <v>13.46</v>
      </c>
      <c r="E1490" s="219">
        <f t="shared" si="46"/>
        <v>0</v>
      </c>
      <c r="H1490" s="241">
        <v>10.74</v>
      </c>
      <c r="I1490">
        <f>MAX(H1490:H$7096)</f>
        <v>10.86</v>
      </c>
      <c r="J1490" s="219">
        <f t="shared" si="47"/>
        <v>-1.1049723756906006E-2</v>
      </c>
    </row>
    <row r="1491" spans="2:10">
      <c r="B1491" s="217">
        <v>43735</v>
      </c>
      <c r="C1491" s="218">
        <v>13.45</v>
      </c>
      <c r="D1491">
        <f>MAX(C1491:C$7096)</f>
        <v>13.45</v>
      </c>
      <c r="E1491" s="219">
        <f t="shared" si="46"/>
        <v>0</v>
      </c>
      <c r="H1491" s="241">
        <v>10.74</v>
      </c>
      <c r="I1491">
        <f>MAX(H1491:H$7096)</f>
        <v>10.86</v>
      </c>
      <c r="J1491" s="219">
        <f t="shared" si="47"/>
        <v>-1.1049723756906006E-2</v>
      </c>
    </row>
    <row r="1492" spans="2:10">
      <c r="B1492" s="217">
        <v>43734</v>
      </c>
      <c r="C1492" s="218">
        <v>13.45</v>
      </c>
      <c r="D1492">
        <f>MAX(C1492:C$7096)</f>
        <v>13.45</v>
      </c>
      <c r="E1492" s="219">
        <f t="shared" si="46"/>
        <v>0</v>
      </c>
      <c r="H1492" s="241">
        <v>10.74</v>
      </c>
      <c r="I1492">
        <f>MAX(H1492:H$7096)</f>
        <v>10.86</v>
      </c>
      <c r="J1492" s="219">
        <f t="shared" si="47"/>
        <v>-1.1049723756906006E-2</v>
      </c>
    </row>
    <row r="1493" spans="2:10">
      <c r="B1493" s="217">
        <v>43733</v>
      </c>
      <c r="C1493" s="218">
        <v>13.45</v>
      </c>
      <c r="D1493">
        <f>MAX(C1493:C$7096)</f>
        <v>13.45</v>
      </c>
      <c r="E1493" s="219">
        <f t="shared" si="46"/>
        <v>0</v>
      </c>
      <c r="H1493" s="241">
        <v>10.74</v>
      </c>
      <c r="I1493">
        <f>MAX(H1493:H$7096)</f>
        <v>10.86</v>
      </c>
      <c r="J1493" s="219">
        <f t="shared" si="47"/>
        <v>-1.1049723756906006E-2</v>
      </c>
    </row>
    <row r="1494" spans="2:10">
      <c r="B1494" s="217">
        <v>43732</v>
      </c>
      <c r="C1494" s="218">
        <v>13.45</v>
      </c>
      <c r="D1494">
        <f>MAX(C1494:C$7096)</f>
        <v>13.45</v>
      </c>
      <c r="E1494" s="219">
        <f t="shared" si="46"/>
        <v>0</v>
      </c>
      <c r="H1494" s="241">
        <v>10.74</v>
      </c>
      <c r="I1494">
        <f>MAX(H1494:H$7096)</f>
        <v>10.86</v>
      </c>
      <c r="J1494" s="219">
        <f t="shared" si="47"/>
        <v>-1.1049723756906006E-2</v>
      </c>
    </row>
    <row r="1495" spans="2:10">
      <c r="B1495" s="217">
        <v>43731</v>
      </c>
      <c r="C1495" s="218">
        <v>13.45</v>
      </c>
      <c r="D1495">
        <f>MAX(C1495:C$7096)</f>
        <v>13.45</v>
      </c>
      <c r="E1495" s="219">
        <f t="shared" si="46"/>
        <v>0</v>
      </c>
      <c r="H1495" s="241">
        <v>10.74</v>
      </c>
      <c r="I1495">
        <f>MAX(H1495:H$7096)</f>
        <v>10.86</v>
      </c>
      <c r="J1495" s="219">
        <f t="shared" si="47"/>
        <v>-1.1049723756906006E-2</v>
      </c>
    </row>
    <row r="1496" spans="2:10">
      <c r="B1496" s="217">
        <v>43728</v>
      </c>
      <c r="C1496" s="218">
        <v>13.44</v>
      </c>
      <c r="D1496">
        <f>MAX(C1496:C$7096)</f>
        <v>13.44</v>
      </c>
      <c r="E1496" s="219">
        <f t="shared" si="46"/>
        <v>0</v>
      </c>
      <c r="H1496" s="241">
        <v>10.74</v>
      </c>
      <c r="I1496">
        <f>MAX(H1496:H$7096)</f>
        <v>10.86</v>
      </c>
      <c r="J1496" s="219">
        <f t="shared" si="47"/>
        <v>-1.1049723756906006E-2</v>
      </c>
    </row>
    <row r="1497" spans="2:10">
      <c r="B1497" s="217">
        <v>43727</v>
      </c>
      <c r="C1497" s="218">
        <v>13.44</v>
      </c>
      <c r="D1497">
        <f>MAX(C1497:C$7096)</f>
        <v>13.44</v>
      </c>
      <c r="E1497" s="219">
        <f t="shared" si="46"/>
        <v>0</v>
      </c>
      <c r="H1497" s="241">
        <v>10.74</v>
      </c>
      <c r="I1497">
        <f>MAX(H1497:H$7096)</f>
        <v>10.86</v>
      </c>
      <c r="J1497" s="219">
        <f t="shared" si="47"/>
        <v>-1.1049723756906006E-2</v>
      </c>
    </row>
    <row r="1498" spans="2:10">
      <c r="B1498" s="217">
        <v>43726</v>
      </c>
      <c r="C1498" s="218">
        <v>13.44</v>
      </c>
      <c r="D1498">
        <f>MAX(C1498:C$7096)</f>
        <v>13.44</v>
      </c>
      <c r="E1498" s="219">
        <f t="shared" si="46"/>
        <v>0</v>
      </c>
      <c r="H1498" s="241">
        <v>10.74</v>
      </c>
      <c r="I1498">
        <f>MAX(H1498:H$7096)</f>
        <v>10.86</v>
      </c>
      <c r="J1498" s="219">
        <f t="shared" si="47"/>
        <v>-1.1049723756906006E-2</v>
      </c>
    </row>
    <row r="1499" spans="2:10">
      <c r="B1499" s="217">
        <v>43725</v>
      </c>
      <c r="C1499" s="218">
        <v>13.44</v>
      </c>
      <c r="D1499">
        <f>MAX(C1499:C$7096)</f>
        <v>13.44</v>
      </c>
      <c r="E1499" s="219">
        <f t="shared" si="46"/>
        <v>0</v>
      </c>
      <c r="H1499" s="241">
        <v>10.74</v>
      </c>
      <c r="I1499">
        <f>MAX(H1499:H$7096)</f>
        <v>10.86</v>
      </c>
      <c r="J1499" s="219">
        <f t="shared" si="47"/>
        <v>-1.1049723756906006E-2</v>
      </c>
    </row>
    <row r="1500" spans="2:10">
      <c r="B1500" s="217">
        <v>43724</v>
      </c>
      <c r="C1500" s="218">
        <v>13.44</v>
      </c>
      <c r="D1500">
        <f>MAX(C1500:C$7096)</f>
        <v>13.44</v>
      </c>
      <c r="E1500" s="219">
        <f t="shared" si="46"/>
        <v>0</v>
      </c>
      <c r="H1500" s="241">
        <v>10.74</v>
      </c>
      <c r="I1500">
        <f>MAX(H1500:H$7096)</f>
        <v>10.86</v>
      </c>
      <c r="J1500" s="219">
        <f t="shared" si="47"/>
        <v>-1.1049723756906006E-2</v>
      </c>
    </row>
    <row r="1501" spans="2:10">
      <c r="B1501" s="217">
        <v>43721</v>
      </c>
      <c r="C1501" s="218">
        <v>13.43</v>
      </c>
      <c r="D1501">
        <f>MAX(C1501:C$7096)</f>
        <v>13.43</v>
      </c>
      <c r="E1501" s="219">
        <f t="shared" si="46"/>
        <v>0</v>
      </c>
      <c r="H1501" s="241">
        <v>10.74</v>
      </c>
      <c r="I1501">
        <f>MAX(H1501:H$7096)</f>
        <v>10.86</v>
      </c>
      <c r="J1501" s="219">
        <f t="shared" si="47"/>
        <v>-1.1049723756906006E-2</v>
      </c>
    </row>
    <row r="1502" spans="2:10">
      <c r="B1502" s="217">
        <v>43720</v>
      </c>
      <c r="C1502" s="218">
        <v>13.43</v>
      </c>
      <c r="D1502">
        <f>MAX(C1502:C$7096)</f>
        <v>13.43</v>
      </c>
      <c r="E1502" s="219">
        <f t="shared" si="46"/>
        <v>0</v>
      </c>
      <c r="H1502" s="241">
        <v>10.74</v>
      </c>
      <c r="I1502">
        <f>MAX(H1502:H$7096)</f>
        <v>10.86</v>
      </c>
      <c r="J1502" s="219">
        <f t="shared" si="47"/>
        <v>-1.1049723756906006E-2</v>
      </c>
    </row>
    <row r="1503" spans="2:10">
      <c r="B1503" s="217">
        <v>43719</v>
      </c>
      <c r="C1503" s="218">
        <v>13.43</v>
      </c>
      <c r="D1503">
        <f>MAX(C1503:C$7096)</f>
        <v>13.43</v>
      </c>
      <c r="E1503" s="219">
        <f t="shared" si="46"/>
        <v>0</v>
      </c>
      <c r="H1503" s="241">
        <v>10.74</v>
      </c>
      <c r="I1503">
        <f>MAX(H1503:H$7096)</f>
        <v>10.86</v>
      </c>
      <c r="J1503" s="219">
        <f t="shared" si="47"/>
        <v>-1.1049723756906006E-2</v>
      </c>
    </row>
    <row r="1504" spans="2:10">
      <c r="B1504" s="217">
        <v>43718</v>
      </c>
      <c r="C1504" s="218">
        <v>13.43</v>
      </c>
      <c r="D1504">
        <f>MAX(C1504:C$7096)</f>
        <v>13.43</v>
      </c>
      <c r="E1504" s="219">
        <f t="shared" si="46"/>
        <v>0</v>
      </c>
      <c r="H1504" s="241">
        <v>10.74</v>
      </c>
      <c r="I1504">
        <f>MAX(H1504:H$7096)</f>
        <v>10.86</v>
      </c>
      <c r="J1504" s="219">
        <f t="shared" si="47"/>
        <v>-1.1049723756906006E-2</v>
      </c>
    </row>
    <row r="1505" spans="2:10">
      <c r="B1505" s="217">
        <v>43717</v>
      </c>
      <c r="C1505" s="218">
        <v>13.43</v>
      </c>
      <c r="D1505">
        <f>MAX(C1505:C$7096)</f>
        <v>13.43</v>
      </c>
      <c r="E1505" s="219">
        <f t="shared" si="46"/>
        <v>0</v>
      </c>
      <c r="H1505" s="241">
        <v>10.74</v>
      </c>
      <c r="I1505">
        <f>MAX(H1505:H$7096)</f>
        <v>10.86</v>
      </c>
      <c r="J1505" s="219">
        <f t="shared" si="47"/>
        <v>-1.1049723756906006E-2</v>
      </c>
    </row>
    <row r="1506" spans="2:10">
      <c r="B1506" s="217">
        <v>43714</v>
      </c>
      <c r="C1506" s="218">
        <v>13.42</v>
      </c>
      <c r="D1506">
        <f>MAX(C1506:C$7096)</f>
        <v>13.42</v>
      </c>
      <c r="E1506" s="219">
        <f t="shared" si="46"/>
        <v>0</v>
      </c>
      <c r="H1506" s="241">
        <v>10.74</v>
      </c>
      <c r="I1506">
        <f>MAX(H1506:H$7096)</f>
        <v>10.86</v>
      </c>
      <c r="J1506" s="219">
        <f t="shared" si="47"/>
        <v>-1.1049723756906006E-2</v>
      </c>
    </row>
    <row r="1507" spans="2:10">
      <c r="B1507" s="217">
        <v>43713</v>
      </c>
      <c r="C1507" s="218">
        <v>13.41</v>
      </c>
      <c r="D1507">
        <f>MAX(C1507:C$7096)</f>
        <v>13.41</v>
      </c>
      <c r="E1507" s="219">
        <f t="shared" si="46"/>
        <v>0</v>
      </c>
      <c r="H1507" s="241">
        <v>10.74</v>
      </c>
      <c r="I1507">
        <f>MAX(H1507:H$7096)</f>
        <v>10.86</v>
      </c>
      <c r="J1507" s="219">
        <f t="shared" si="47"/>
        <v>-1.1049723756906006E-2</v>
      </c>
    </row>
    <row r="1508" spans="2:10">
      <c r="B1508" s="217">
        <v>43712</v>
      </c>
      <c r="C1508" s="218">
        <v>13.41</v>
      </c>
      <c r="D1508">
        <f>MAX(C1508:C$7096)</f>
        <v>13.41</v>
      </c>
      <c r="E1508" s="219">
        <f t="shared" si="46"/>
        <v>0</v>
      </c>
      <c r="H1508" s="241">
        <v>10.74</v>
      </c>
      <c r="I1508">
        <f>MAX(H1508:H$7096)</f>
        <v>10.86</v>
      </c>
      <c r="J1508" s="219">
        <f t="shared" si="47"/>
        <v>-1.1049723756906006E-2</v>
      </c>
    </row>
    <row r="1509" spans="2:10">
      <c r="B1509" s="217">
        <v>43711</v>
      </c>
      <c r="C1509" s="218">
        <v>13.41</v>
      </c>
      <c r="D1509">
        <f>MAX(C1509:C$7096)</f>
        <v>13.41</v>
      </c>
      <c r="E1509" s="219">
        <f t="shared" si="46"/>
        <v>0</v>
      </c>
      <c r="H1509" s="241">
        <v>10.74</v>
      </c>
      <c r="I1509">
        <f>MAX(H1509:H$7096)</f>
        <v>10.86</v>
      </c>
      <c r="J1509" s="219">
        <f t="shared" si="47"/>
        <v>-1.1049723756906006E-2</v>
      </c>
    </row>
    <row r="1510" spans="2:10">
      <c r="B1510" s="217">
        <v>43710</v>
      </c>
      <c r="C1510" s="218">
        <v>13.41</v>
      </c>
      <c r="D1510">
        <f>MAX(C1510:C$7096)</f>
        <v>13.41</v>
      </c>
      <c r="E1510" s="219">
        <f t="shared" si="46"/>
        <v>0</v>
      </c>
      <c r="H1510" s="241">
        <v>10.74</v>
      </c>
      <c r="I1510">
        <f>MAX(H1510:H$7096)</f>
        <v>10.86</v>
      </c>
      <c r="J1510" s="219">
        <f t="shared" si="47"/>
        <v>-1.1049723756906006E-2</v>
      </c>
    </row>
    <row r="1511" spans="2:10">
      <c r="B1511" s="217">
        <v>43707</v>
      </c>
      <c r="C1511" s="218">
        <v>13.4</v>
      </c>
      <c r="D1511">
        <f>MAX(C1511:C$7096)</f>
        <v>13.4</v>
      </c>
      <c r="E1511" s="219">
        <f t="shared" si="46"/>
        <v>0</v>
      </c>
      <c r="H1511" s="241">
        <v>10.74</v>
      </c>
      <c r="I1511">
        <f>MAX(H1511:H$7096)</f>
        <v>10.86</v>
      </c>
      <c r="J1511" s="219">
        <f t="shared" si="47"/>
        <v>-1.1049723756906006E-2</v>
      </c>
    </row>
    <row r="1512" spans="2:10">
      <c r="B1512" s="217">
        <v>43706</v>
      </c>
      <c r="C1512" s="218">
        <v>13.4</v>
      </c>
      <c r="D1512">
        <f>MAX(C1512:C$7096)</f>
        <v>13.4</v>
      </c>
      <c r="E1512" s="219">
        <f t="shared" si="46"/>
        <v>0</v>
      </c>
      <c r="H1512" s="241">
        <v>10.74</v>
      </c>
      <c r="I1512">
        <f>MAX(H1512:H$7096)</f>
        <v>10.86</v>
      </c>
      <c r="J1512" s="219">
        <f t="shared" si="47"/>
        <v>-1.1049723756906006E-2</v>
      </c>
    </row>
    <row r="1513" spans="2:10">
      <c r="B1513" s="217">
        <v>43705</v>
      </c>
      <c r="C1513" s="218">
        <v>13.4</v>
      </c>
      <c r="D1513">
        <f>MAX(C1513:C$7096)</f>
        <v>13.4</v>
      </c>
      <c r="E1513" s="219">
        <f t="shared" si="46"/>
        <v>0</v>
      </c>
      <c r="H1513" s="241">
        <v>10.55</v>
      </c>
      <c r="I1513">
        <f>MAX(H1513:H$7096)</f>
        <v>10.86</v>
      </c>
      <c r="J1513" s="219">
        <f t="shared" si="47"/>
        <v>-2.8545119705340582E-2</v>
      </c>
    </row>
    <row r="1514" spans="2:10">
      <c r="B1514" s="217">
        <v>43704</v>
      </c>
      <c r="C1514" s="218">
        <v>13.4</v>
      </c>
      <c r="D1514">
        <f>MAX(C1514:C$7096)</f>
        <v>13.4</v>
      </c>
      <c r="E1514" s="219">
        <f t="shared" si="46"/>
        <v>0</v>
      </c>
      <c r="H1514" s="241">
        <v>10.55</v>
      </c>
      <c r="I1514">
        <f>MAX(H1514:H$7096)</f>
        <v>10.86</v>
      </c>
      <c r="J1514" s="219">
        <f t="shared" si="47"/>
        <v>-2.8545119705340582E-2</v>
      </c>
    </row>
    <row r="1515" spans="2:10">
      <c r="B1515" s="217">
        <v>43703</v>
      </c>
      <c r="C1515" s="218">
        <v>13.4</v>
      </c>
      <c r="D1515">
        <f>MAX(C1515:C$7096)</f>
        <v>13.4</v>
      </c>
      <c r="E1515" s="219">
        <f t="shared" si="46"/>
        <v>0</v>
      </c>
      <c r="H1515" s="241">
        <v>10.55</v>
      </c>
      <c r="I1515">
        <f>MAX(H1515:H$7096)</f>
        <v>10.86</v>
      </c>
      <c r="J1515" s="219">
        <f t="shared" si="47"/>
        <v>-2.8545119705340582E-2</v>
      </c>
    </row>
    <row r="1516" spans="2:10">
      <c r="B1516" s="217">
        <v>43700</v>
      </c>
      <c r="C1516" s="218">
        <v>13.39</v>
      </c>
      <c r="D1516">
        <f>MAX(C1516:C$7096)</f>
        <v>13.39</v>
      </c>
      <c r="E1516" s="219">
        <f t="shared" si="46"/>
        <v>0</v>
      </c>
      <c r="H1516" s="241">
        <v>10.55</v>
      </c>
      <c r="I1516">
        <f>MAX(H1516:H$7096)</f>
        <v>10.86</v>
      </c>
      <c r="J1516" s="219">
        <f t="shared" si="47"/>
        <v>-2.8545119705340582E-2</v>
      </c>
    </row>
    <row r="1517" spans="2:10">
      <c r="B1517" s="217">
        <v>43699</v>
      </c>
      <c r="C1517" s="218">
        <v>13.37</v>
      </c>
      <c r="D1517">
        <f>MAX(C1517:C$7096)</f>
        <v>13.37</v>
      </c>
      <c r="E1517" s="219">
        <f t="shared" si="46"/>
        <v>0</v>
      </c>
      <c r="H1517" s="241">
        <v>10.55</v>
      </c>
      <c r="I1517">
        <f>MAX(H1517:H$7096)</f>
        <v>10.86</v>
      </c>
      <c r="J1517" s="219">
        <f t="shared" si="47"/>
        <v>-2.8545119705340582E-2</v>
      </c>
    </row>
    <row r="1518" spans="2:10">
      <c r="B1518" s="217">
        <v>43698</v>
      </c>
      <c r="C1518" s="218">
        <v>13.36</v>
      </c>
      <c r="D1518">
        <f>MAX(C1518:C$7096)</f>
        <v>13.36</v>
      </c>
      <c r="E1518" s="219">
        <f t="shared" si="46"/>
        <v>0</v>
      </c>
      <c r="H1518" s="241">
        <v>10.55</v>
      </c>
      <c r="I1518">
        <f>MAX(H1518:H$7096)</f>
        <v>10.86</v>
      </c>
      <c r="J1518" s="219">
        <f t="shared" si="47"/>
        <v>-2.8545119705340582E-2</v>
      </c>
    </row>
    <row r="1519" spans="2:10">
      <c r="B1519" s="217">
        <v>43697</v>
      </c>
      <c r="C1519" s="218">
        <v>13.36</v>
      </c>
      <c r="D1519">
        <f>MAX(C1519:C$7096)</f>
        <v>13.36</v>
      </c>
      <c r="E1519" s="219">
        <f t="shared" si="46"/>
        <v>0</v>
      </c>
      <c r="H1519" s="241">
        <v>10.55</v>
      </c>
      <c r="I1519">
        <f>MAX(H1519:H$7096)</f>
        <v>10.86</v>
      </c>
      <c r="J1519" s="219">
        <f t="shared" si="47"/>
        <v>-2.8545119705340582E-2</v>
      </c>
    </row>
    <row r="1520" spans="2:10">
      <c r="B1520" s="217">
        <v>43696</v>
      </c>
      <c r="C1520" s="218">
        <v>13.36</v>
      </c>
      <c r="D1520">
        <f>MAX(C1520:C$7096)</f>
        <v>13.36</v>
      </c>
      <c r="E1520" s="219">
        <f t="shared" si="46"/>
        <v>0</v>
      </c>
      <c r="H1520" s="241">
        <v>10.55</v>
      </c>
      <c r="I1520">
        <f>MAX(H1520:H$7096)</f>
        <v>10.86</v>
      </c>
      <c r="J1520" s="219">
        <f t="shared" si="47"/>
        <v>-2.8545119705340582E-2</v>
      </c>
    </row>
    <row r="1521" spans="2:10">
      <c r="B1521" s="217">
        <v>43693</v>
      </c>
      <c r="C1521" s="218">
        <v>13.36</v>
      </c>
      <c r="D1521">
        <f>MAX(C1521:C$7096)</f>
        <v>13.36</v>
      </c>
      <c r="E1521" s="219">
        <f t="shared" si="46"/>
        <v>0</v>
      </c>
      <c r="H1521" s="241">
        <v>10.55</v>
      </c>
      <c r="I1521">
        <f>MAX(H1521:H$7096)</f>
        <v>10.86</v>
      </c>
      <c r="J1521" s="219">
        <f t="shared" si="47"/>
        <v>-2.8545119705340582E-2</v>
      </c>
    </row>
    <row r="1522" spans="2:10">
      <c r="B1522" s="217">
        <v>43692</v>
      </c>
      <c r="C1522" s="218">
        <v>13.36</v>
      </c>
      <c r="D1522">
        <f>MAX(C1522:C$7096)</f>
        <v>13.36</v>
      </c>
      <c r="E1522" s="219">
        <f t="shared" si="46"/>
        <v>0</v>
      </c>
      <c r="H1522" s="241">
        <v>10.55</v>
      </c>
      <c r="I1522">
        <f>MAX(H1522:H$7096)</f>
        <v>10.86</v>
      </c>
      <c r="J1522" s="219">
        <f t="shared" si="47"/>
        <v>-2.8545119705340582E-2</v>
      </c>
    </row>
    <row r="1523" spans="2:10">
      <c r="B1523" s="217">
        <v>43691</v>
      </c>
      <c r="C1523" s="218">
        <v>13.35</v>
      </c>
      <c r="D1523">
        <f>MAX(C1523:C$7096)</f>
        <v>13.35</v>
      </c>
      <c r="E1523" s="219">
        <f t="shared" si="46"/>
        <v>0</v>
      </c>
      <c r="H1523" s="241">
        <v>10.55</v>
      </c>
      <c r="I1523">
        <f>MAX(H1523:H$7096)</f>
        <v>10.86</v>
      </c>
      <c r="J1523" s="219">
        <f t="shared" si="47"/>
        <v>-2.8545119705340582E-2</v>
      </c>
    </row>
    <row r="1524" spans="2:10">
      <c r="B1524" s="217">
        <v>43690</v>
      </c>
      <c r="C1524" s="218">
        <v>13.35</v>
      </c>
      <c r="D1524">
        <f>MAX(C1524:C$7096)</f>
        <v>13.35</v>
      </c>
      <c r="E1524" s="219">
        <f t="shared" si="46"/>
        <v>0</v>
      </c>
      <c r="H1524" s="241">
        <v>10.55</v>
      </c>
      <c r="I1524">
        <f>MAX(H1524:H$7096)</f>
        <v>10.86</v>
      </c>
      <c r="J1524" s="219">
        <f t="shared" si="47"/>
        <v>-2.8545119705340582E-2</v>
      </c>
    </row>
    <row r="1525" spans="2:10">
      <c r="B1525" s="217">
        <v>43689</v>
      </c>
      <c r="C1525" s="218">
        <v>13.35</v>
      </c>
      <c r="D1525">
        <f>MAX(C1525:C$7096)</f>
        <v>13.35</v>
      </c>
      <c r="E1525" s="219">
        <f t="shared" si="46"/>
        <v>0</v>
      </c>
      <c r="H1525" s="241">
        <v>10.55</v>
      </c>
      <c r="I1525">
        <f>MAX(H1525:H$7096)</f>
        <v>10.86</v>
      </c>
      <c r="J1525" s="219">
        <f t="shared" si="47"/>
        <v>-2.8545119705340582E-2</v>
      </c>
    </row>
    <row r="1526" spans="2:10">
      <c r="B1526" s="217">
        <v>43686</v>
      </c>
      <c r="C1526" s="218">
        <v>13.35</v>
      </c>
      <c r="D1526">
        <f>MAX(C1526:C$7096)</f>
        <v>13.35</v>
      </c>
      <c r="E1526" s="219">
        <f t="shared" si="46"/>
        <v>0</v>
      </c>
      <c r="H1526" s="241">
        <v>10.55</v>
      </c>
      <c r="I1526">
        <f>MAX(H1526:H$7096)</f>
        <v>10.86</v>
      </c>
      <c r="J1526" s="219">
        <f t="shared" si="47"/>
        <v>-2.8545119705340582E-2</v>
      </c>
    </row>
    <row r="1527" spans="2:10">
      <c r="B1527" s="217">
        <v>43685</v>
      </c>
      <c r="C1527" s="218">
        <v>13.35</v>
      </c>
      <c r="D1527">
        <f>MAX(C1527:C$7096)</f>
        <v>13.35</v>
      </c>
      <c r="E1527" s="219">
        <f t="shared" si="46"/>
        <v>0</v>
      </c>
      <c r="H1527" s="241">
        <v>10.55</v>
      </c>
      <c r="I1527">
        <f>MAX(H1527:H$7096)</f>
        <v>10.86</v>
      </c>
      <c r="J1527" s="219">
        <f t="shared" si="47"/>
        <v>-2.8545119705340582E-2</v>
      </c>
    </row>
    <row r="1528" spans="2:10">
      <c r="B1528" s="217">
        <v>43684</v>
      </c>
      <c r="C1528" s="218">
        <v>13.33</v>
      </c>
      <c r="D1528">
        <f>MAX(C1528:C$7096)</f>
        <v>13.33</v>
      </c>
      <c r="E1528" s="219">
        <f t="shared" si="46"/>
        <v>0</v>
      </c>
      <c r="H1528" s="241">
        <v>10.55</v>
      </c>
      <c r="I1528">
        <f>MAX(H1528:H$7096)</f>
        <v>10.86</v>
      </c>
      <c r="J1528" s="219">
        <f t="shared" si="47"/>
        <v>-2.8545119705340582E-2</v>
      </c>
    </row>
    <row r="1529" spans="2:10">
      <c r="B1529" s="217">
        <v>43683</v>
      </c>
      <c r="C1529" s="218">
        <v>13.33</v>
      </c>
      <c r="D1529">
        <f>MAX(C1529:C$7096)</f>
        <v>13.33</v>
      </c>
      <c r="E1529" s="219">
        <f t="shared" si="46"/>
        <v>0</v>
      </c>
      <c r="H1529" s="241">
        <v>10.55</v>
      </c>
      <c r="I1529">
        <f>MAX(H1529:H$7096)</f>
        <v>10.86</v>
      </c>
      <c r="J1529" s="219">
        <f t="shared" si="47"/>
        <v>-2.8545119705340582E-2</v>
      </c>
    </row>
    <row r="1530" spans="2:10">
      <c r="B1530" s="217">
        <v>43682</v>
      </c>
      <c r="C1530" s="218">
        <v>13.32</v>
      </c>
      <c r="D1530">
        <f>MAX(C1530:C$7096)</f>
        <v>13.32</v>
      </c>
      <c r="E1530" s="219">
        <f t="shared" si="46"/>
        <v>0</v>
      </c>
      <c r="H1530" s="241">
        <v>10.55</v>
      </c>
      <c r="I1530">
        <f>MAX(H1530:H$7096)</f>
        <v>10.86</v>
      </c>
      <c r="J1530" s="219">
        <f t="shared" si="47"/>
        <v>-2.8545119705340582E-2</v>
      </c>
    </row>
    <row r="1531" spans="2:10">
      <c r="B1531" s="217">
        <v>43679</v>
      </c>
      <c r="C1531" s="218">
        <v>13.32</v>
      </c>
      <c r="D1531">
        <f>MAX(C1531:C$7096)</f>
        <v>13.32</v>
      </c>
      <c r="E1531" s="219">
        <f t="shared" si="46"/>
        <v>0</v>
      </c>
      <c r="H1531" s="241">
        <v>10.55</v>
      </c>
      <c r="I1531">
        <f>MAX(H1531:H$7096)</f>
        <v>10.86</v>
      </c>
      <c r="J1531" s="219">
        <f t="shared" si="47"/>
        <v>-2.8545119705340582E-2</v>
      </c>
    </row>
    <row r="1532" spans="2:10">
      <c r="B1532" s="217">
        <v>43678</v>
      </c>
      <c r="C1532" s="218">
        <v>13.31</v>
      </c>
      <c r="D1532">
        <f>MAX(C1532:C$7096)</f>
        <v>13.31</v>
      </c>
      <c r="E1532" s="219">
        <f t="shared" si="46"/>
        <v>0</v>
      </c>
      <c r="H1532" s="241">
        <v>10.55</v>
      </c>
      <c r="I1532">
        <f>MAX(H1532:H$7096)</f>
        <v>10.86</v>
      </c>
      <c r="J1532" s="219">
        <f t="shared" si="47"/>
        <v>-2.8545119705340582E-2</v>
      </c>
    </row>
    <row r="1533" spans="2:10">
      <c r="B1533" s="217">
        <v>43677</v>
      </c>
      <c r="C1533" s="218">
        <v>13.3</v>
      </c>
      <c r="D1533">
        <f>MAX(C1533:C$7096)</f>
        <v>13.3</v>
      </c>
      <c r="E1533" s="219">
        <f t="shared" si="46"/>
        <v>0</v>
      </c>
      <c r="H1533" s="241">
        <v>10.55</v>
      </c>
      <c r="I1533">
        <f>MAX(H1533:H$7096)</f>
        <v>10.86</v>
      </c>
      <c r="J1533" s="219">
        <f t="shared" si="47"/>
        <v>-2.8545119705340582E-2</v>
      </c>
    </row>
    <row r="1534" spans="2:10">
      <c r="B1534" s="217">
        <v>43676</v>
      </c>
      <c r="C1534" s="218">
        <v>13.3</v>
      </c>
      <c r="D1534">
        <f>MAX(C1534:C$7096)</f>
        <v>13.3</v>
      </c>
      <c r="E1534" s="219">
        <f t="shared" si="46"/>
        <v>0</v>
      </c>
      <c r="H1534" s="241">
        <v>10.55</v>
      </c>
      <c r="I1534">
        <f>MAX(H1534:H$7096)</f>
        <v>10.86</v>
      </c>
      <c r="J1534" s="219">
        <f t="shared" si="47"/>
        <v>-2.8545119705340582E-2</v>
      </c>
    </row>
    <row r="1535" spans="2:10">
      <c r="B1535" s="217">
        <v>43675</v>
      </c>
      <c r="C1535" s="218">
        <v>13.3</v>
      </c>
      <c r="D1535">
        <f>MAX(C1535:C$7096)</f>
        <v>13.3</v>
      </c>
      <c r="E1535" s="219">
        <f t="shared" si="46"/>
        <v>0</v>
      </c>
      <c r="H1535" s="241">
        <v>10.55</v>
      </c>
      <c r="I1535">
        <f>MAX(H1535:H$7096)</f>
        <v>10.86</v>
      </c>
      <c r="J1535" s="219">
        <f t="shared" si="47"/>
        <v>-2.8545119705340582E-2</v>
      </c>
    </row>
    <row r="1536" spans="2:10">
      <c r="B1536" s="217">
        <v>43672</v>
      </c>
      <c r="C1536" s="218">
        <v>13.3</v>
      </c>
      <c r="D1536">
        <f>MAX(C1536:C$7096)</f>
        <v>13.3</v>
      </c>
      <c r="E1536" s="219">
        <f t="shared" si="46"/>
        <v>0</v>
      </c>
      <c r="H1536" s="241">
        <v>10.55</v>
      </c>
      <c r="I1536">
        <f>MAX(H1536:H$7096)</f>
        <v>10.86</v>
      </c>
      <c r="J1536" s="219">
        <f t="shared" si="47"/>
        <v>-2.8545119705340582E-2</v>
      </c>
    </row>
    <row r="1537" spans="2:10">
      <c r="B1537" s="217">
        <v>43671</v>
      </c>
      <c r="C1537" s="218">
        <v>13.3</v>
      </c>
      <c r="D1537">
        <f>MAX(C1537:C$7096)</f>
        <v>13.3</v>
      </c>
      <c r="E1537" s="219">
        <f t="shared" si="46"/>
        <v>0</v>
      </c>
      <c r="H1537" s="241">
        <v>10.55</v>
      </c>
      <c r="I1537">
        <f>MAX(H1537:H$7096)</f>
        <v>10.86</v>
      </c>
      <c r="J1537" s="219">
        <f t="shared" si="47"/>
        <v>-2.8545119705340582E-2</v>
      </c>
    </row>
    <row r="1538" spans="2:10">
      <c r="B1538" s="217">
        <v>43670</v>
      </c>
      <c r="C1538" s="218">
        <v>13.27</v>
      </c>
      <c r="D1538">
        <f>MAX(C1538:C$7096)</f>
        <v>13.27</v>
      </c>
      <c r="E1538" s="219">
        <f t="shared" ref="E1538:E1601" si="48">(C1538-D1538)/D1538</f>
        <v>0</v>
      </c>
      <c r="H1538" s="241">
        <v>10.55</v>
      </c>
      <c r="I1538">
        <f>MAX(H1538:H$7096)</f>
        <v>10.86</v>
      </c>
      <c r="J1538" s="219">
        <f t="shared" ref="J1538:J1601" si="49">(H1538-I1538)/I1538</f>
        <v>-2.8545119705340582E-2</v>
      </c>
    </row>
    <row r="1539" spans="2:10">
      <c r="B1539" s="217">
        <v>43669</v>
      </c>
      <c r="C1539" s="218">
        <v>13.27</v>
      </c>
      <c r="D1539">
        <f>MAX(C1539:C$7096)</f>
        <v>13.27</v>
      </c>
      <c r="E1539" s="219">
        <f t="shared" si="48"/>
        <v>0</v>
      </c>
      <c r="H1539" s="241">
        <v>10.55</v>
      </c>
      <c r="I1539">
        <f>MAX(H1539:H$7096)</f>
        <v>10.86</v>
      </c>
      <c r="J1539" s="219">
        <f t="shared" si="49"/>
        <v>-2.8545119705340582E-2</v>
      </c>
    </row>
    <row r="1540" spans="2:10">
      <c r="B1540" s="217">
        <v>43668</v>
      </c>
      <c r="C1540" s="218">
        <v>13.26</v>
      </c>
      <c r="D1540">
        <f>MAX(C1540:C$7096)</f>
        <v>13.26</v>
      </c>
      <c r="E1540" s="219">
        <f t="shared" si="48"/>
        <v>0</v>
      </c>
      <c r="H1540" s="241">
        <v>10.55</v>
      </c>
      <c r="I1540">
        <f>MAX(H1540:H$7096)</f>
        <v>10.86</v>
      </c>
      <c r="J1540" s="219">
        <f t="shared" si="49"/>
        <v>-2.8545119705340582E-2</v>
      </c>
    </row>
    <row r="1541" spans="2:10">
      <c r="B1541" s="217">
        <v>43665</v>
      </c>
      <c r="C1541" s="218">
        <v>13.25</v>
      </c>
      <c r="D1541">
        <f>MAX(C1541:C$7096)</f>
        <v>13.25</v>
      </c>
      <c r="E1541" s="219">
        <f t="shared" si="48"/>
        <v>0</v>
      </c>
      <c r="H1541" s="241">
        <v>10.55</v>
      </c>
      <c r="I1541">
        <f>MAX(H1541:H$7096)</f>
        <v>10.86</v>
      </c>
      <c r="J1541" s="219">
        <f t="shared" si="49"/>
        <v>-2.8545119705340582E-2</v>
      </c>
    </row>
    <row r="1542" spans="2:10">
      <c r="B1542" s="217">
        <v>43664</v>
      </c>
      <c r="C1542" s="218">
        <v>13.25</v>
      </c>
      <c r="D1542">
        <f>MAX(C1542:C$7096)</f>
        <v>13.25</v>
      </c>
      <c r="E1542" s="219">
        <f t="shared" si="48"/>
        <v>0</v>
      </c>
      <c r="H1542" s="241">
        <v>10.55</v>
      </c>
      <c r="I1542">
        <f>MAX(H1542:H$7096)</f>
        <v>10.86</v>
      </c>
      <c r="J1542" s="219">
        <f t="shared" si="49"/>
        <v>-2.8545119705340582E-2</v>
      </c>
    </row>
    <row r="1543" spans="2:10">
      <c r="B1543" s="217">
        <v>43663</v>
      </c>
      <c r="C1543" s="218">
        <v>13.24</v>
      </c>
      <c r="D1543">
        <f>MAX(C1543:C$7096)</f>
        <v>13.25</v>
      </c>
      <c r="E1543" s="219">
        <f t="shared" si="48"/>
        <v>-7.5471698113205939E-4</v>
      </c>
      <c r="H1543" s="241">
        <v>10.55</v>
      </c>
      <c r="I1543">
        <f>MAX(H1543:H$7096)</f>
        <v>10.86</v>
      </c>
      <c r="J1543" s="219">
        <f t="shared" si="49"/>
        <v>-2.8545119705340582E-2</v>
      </c>
    </row>
    <row r="1544" spans="2:10">
      <c r="B1544" s="217">
        <v>43662</v>
      </c>
      <c r="C1544" s="218">
        <v>13.24</v>
      </c>
      <c r="D1544">
        <f>MAX(C1544:C$7096)</f>
        <v>13.25</v>
      </c>
      <c r="E1544" s="219">
        <f t="shared" si="48"/>
        <v>-7.5471698113205939E-4</v>
      </c>
      <c r="H1544" s="241">
        <v>10.55</v>
      </c>
      <c r="I1544">
        <f>MAX(H1544:H$7096)</f>
        <v>10.86</v>
      </c>
      <c r="J1544" s="219">
        <f t="shared" si="49"/>
        <v>-2.8545119705340582E-2</v>
      </c>
    </row>
    <row r="1545" spans="2:10">
      <c r="B1545" s="217">
        <v>43661</v>
      </c>
      <c r="C1545" s="218">
        <v>13.24</v>
      </c>
      <c r="D1545">
        <f>MAX(C1545:C$7096)</f>
        <v>13.25</v>
      </c>
      <c r="E1545" s="219">
        <f t="shared" si="48"/>
        <v>-7.5471698113205939E-4</v>
      </c>
      <c r="H1545" s="241">
        <v>10.55</v>
      </c>
      <c r="I1545">
        <f>MAX(H1545:H$7096)</f>
        <v>10.86</v>
      </c>
      <c r="J1545" s="219">
        <f t="shared" si="49"/>
        <v>-2.8545119705340582E-2</v>
      </c>
    </row>
    <row r="1546" spans="2:10">
      <c r="B1546" s="217">
        <v>43658</v>
      </c>
      <c r="C1546" s="218">
        <v>13.25</v>
      </c>
      <c r="D1546">
        <f>MAX(C1546:C$7096)</f>
        <v>13.25</v>
      </c>
      <c r="E1546" s="219">
        <f t="shared" si="48"/>
        <v>0</v>
      </c>
      <c r="H1546" s="241">
        <v>10.55</v>
      </c>
      <c r="I1546">
        <f>MAX(H1546:H$7096)</f>
        <v>10.86</v>
      </c>
      <c r="J1546" s="219">
        <f t="shared" si="49"/>
        <v>-2.8545119705340582E-2</v>
      </c>
    </row>
    <row r="1547" spans="2:10">
      <c r="B1547" s="217">
        <v>43657</v>
      </c>
      <c r="C1547" s="218">
        <v>13.25</v>
      </c>
      <c r="D1547">
        <f>MAX(C1547:C$7096)</f>
        <v>13.25</v>
      </c>
      <c r="E1547" s="219">
        <f t="shared" si="48"/>
        <v>0</v>
      </c>
      <c r="H1547" s="241">
        <v>10.55</v>
      </c>
      <c r="I1547">
        <f>MAX(H1547:H$7096)</f>
        <v>10.86</v>
      </c>
      <c r="J1547" s="219">
        <f t="shared" si="49"/>
        <v>-2.8545119705340582E-2</v>
      </c>
    </row>
    <row r="1548" spans="2:10">
      <c r="B1548" s="217">
        <v>43656</v>
      </c>
      <c r="C1548" s="218">
        <v>13.25</v>
      </c>
      <c r="D1548">
        <f>MAX(C1548:C$7096)</f>
        <v>13.25</v>
      </c>
      <c r="E1548" s="219">
        <f t="shared" si="48"/>
        <v>0</v>
      </c>
      <c r="H1548" s="241">
        <v>10.55</v>
      </c>
      <c r="I1548">
        <f>MAX(H1548:H$7096)</f>
        <v>10.86</v>
      </c>
      <c r="J1548" s="219">
        <f t="shared" si="49"/>
        <v>-2.8545119705340582E-2</v>
      </c>
    </row>
    <row r="1549" spans="2:10">
      <c r="B1549" s="217">
        <v>43655</v>
      </c>
      <c r="C1549" s="218">
        <v>13.25</v>
      </c>
      <c r="D1549">
        <f>MAX(C1549:C$7096)</f>
        <v>13.25</v>
      </c>
      <c r="E1549" s="219">
        <f t="shared" si="48"/>
        <v>0</v>
      </c>
      <c r="H1549" s="241">
        <v>10.55</v>
      </c>
      <c r="I1549">
        <f>MAX(H1549:H$7096)</f>
        <v>10.86</v>
      </c>
      <c r="J1549" s="219">
        <f t="shared" si="49"/>
        <v>-2.8545119705340582E-2</v>
      </c>
    </row>
    <row r="1550" spans="2:10">
      <c r="B1550" s="217">
        <v>43654</v>
      </c>
      <c r="C1550" s="218">
        <v>13.19</v>
      </c>
      <c r="D1550">
        <f>MAX(C1550:C$7096)</f>
        <v>13.19</v>
      </c>
      <c r="E1550" s="219">
        <f t="shared" si="48"/>
        <v>0</v>
      </c>
      <c r="H1550" s="241">
        <v>10.55</v>
      </c>
      <c r="I1550">
        <f>MAX(H1550:H$7096)</f>
        <v>10.86</v>
      </c>
      <c r="J1550" s="219">
        <f t="shared" si="49"/>
        <v>-2.8545119705340582E-2</v>
      </c>
    </row>
    <row r="1551" spans="2:10">
      <c r="B1551" s="217">
        <v>43651</v>
      </c>
      <c r="C1551" s="218">
        <v>13.19</v>
      </c>
      <c r="D1551">
        <f>MAX(C1551:C$7096)</f>
        <v>13.19</v>
      </c>
      <c r="E1551" s="219">
        <f t="shared" si="48"/>
        <v>0</v>
      </c>
      <c r="H1551" s="241">
        <v>10.55</v>
      </c>
      <c r="I1551">
        <f>MAX(H1551:H$7096)</f>
        <v>10.86</v>
      </c>
      <c r="J1551" s="219">
        <f t="shared" si="49"/>
        <v>-2.8545119705340582E-2</v>
      </c>
    </row>
    <row r="1552" spans="2:10">
      <c r="B1552" s="217">
        <v>43650</v>
      </c>
      <c r="C1552" s="218">
        <v>13.14</v>
      </c>
      <c r="D1552">
        <f>MAX(C1552:C$7096)</f>
        <v>13.14</v>
      </c>
      <c r="E1552" s="219">
        <f t="shared" si="48"/>
        <v>0</v>
      </c>
      <c r="H1552" s="241">
        <v>10.55</v>
      </c>
      <c r="I1552">
        <f>MAX(H1552:H$7096)</f>
        <v>10.86</v>
      </c>
      <c r="J1552" s="219">
        <f t="shared" si="49"/>
        <v>-2.8545119705340582E-2</v>
      </c>
    </row>
    <row r="1553" spans="2:10">
      <c r="B1553" s="217">
        <v>43649</v>
      </c>
      <c r="C1553" s="218">
        <v>13.14</v>
      </c>
      <c r="D1553">
        <f>MAX(C1553:C$7096)</f>
        <v>13.14</v>
      </c>
      <c r="E1553" s="219">
        <f t="shared" si="48"/>
        <v>0</v>
      </c>
      <c r="H1553" s="241">
        <v>10.55</v>
      </c>
      <c r="I1553">
        <f>MAX(H1553:H$7096)</f>
        <v>10.86</v>
      </c>
      <c r="J1553" s="219">
        <f t="shared" si="49"/>
        <v>-2.8545119705340582E-2</v>
      </c>
    </row>
    <row r="1554" spans="2:10">
      <c r="B1554" s="217">
        <v>43648</v>
      </c>
      <c r="C1554" s="218">
        <v>13.14</v>
      </c>
      <c r="D1554">
        <f>MAX(C1554:C$7096)</f>
        <v>13.14</v>
      </c>
      <c r="E1554" s="219">
        <f t="shared" si="48"/>
        <v>0</v>
      </c>
      <c r="H1554" s="241">
        <v>10.55</v>
      </c>
      <c r="I1554">
        <f>MAX(H1554:H$7096)</f>
        <v>10.86</v>
      </c>
      <c r="J1554" s="219">
        <f t="shared" si="49"/>
        <v>-2.8545119705340582E-2</v>
      </c>
    </row>
    <row r="1555" spans="2:10">
      <c r="B1555" s="217">
        <v>43647</v>
      </c>
      <c r="C1555" s="218">
        <v>13.12</v>
      </c>
      <c r="D1555">
        <f>MAX(C1555:C$7096)</f>
        <v>13.12</v>
      </c>
      <c r="E1555" s="219">
        <f t="shared" si="48"/>
        <v>0</v>
      </c>
      <c r="H1555" s="241">
        <v>10.55</v>
      </c>
      <c r="I1555">
        <f>MAX(H1555:H$7096)</f>
        <v>10.86</v>
      </c>
      <c r="J1555" s="219">
        <f t="shared" si="49"/>
        <v>-2.8545119705340582E-2</v>
      </c>
    </row>
    <row r="1556" spans="2:10">
      <c r="B1556" s="217">
        <v>43644</v>
      </c>
      <c r="C1556" s="218">
        <v>13.12</v>
      </c>
      <c r="D1556">
        <f>MAX(C1556:C$7096)</f>
        <v>13.12</v>
      </c>
      <c r="E1556" s="219">
        <f t="shared" si="48"/>
        <v>0</v>
      </c>
      <c r="H1556" s="241">
        <v>10.55</v>
      </c>
      <c r="I1556">
        <f>MAX(H1556:H$7096)</f>
        <v>10.86</v>
      </c>
      <c r="J1556" s="219">
        <f t="shared" si="49"/>
        <v>-2.8545119705340582E-2</v>
      </c>
    </row>
    <row r="1557" spans="2:10">
      <c r="B1557" s="217">
        <v>43643</v>
      </c>
      <c r="C1557" s="218">
        <v>13.12</v>
      </c>
      <c r="D1557">
        <f>MAX(C1557:C$7096)</f>
        <v>13.12</v>
      </c>
      <c r="E1557" s="219">
        <f t="shared" si="48"/>
        <v>0</v>
      </c>
      <c r="H1557" s="241">
        <v>10.55</v>
      </c>
      <c r="I1557">
        <f>MAX(H1557:H$7096)</f>
        <v>10.86</v>
      </c>
      <c r="J1557" s="219">
        <f t="shared" si="49"/>
        <v>-2.8545119705340582E-2</v>
      </c>
    </row>
    <row r="1558" spans="2:10">
      <c r="B1558" s="217">
        <v>43642</v>
      </c>
      <c r="C1558" s="218">
        <v>13.11</v>
      </c>
      <c r="D1558">
        <f>MAX(C1558:C$7096)</f>
        <v>13.11</v>
      </c>
      <c r="E1558" s="219">
        <f t="shared" si="48"/>
        <v>0</v>
      </c>
      <c r="H1558" s="241">
        <v>10.55</v>
      </c>
      <c r="I1558">
        <f>MAX(H1558:H$7096)</f>
        <v>10.86</v>
      </c>
      <c r="J1558" s="219">
        <f t="shared" si="49"/>
        <v>-2.8545119705340582E-2</v>
      </c>
    </row>
    <row r="1559" spans="2:10">
      <c r="B1559" s="217">
        <v>43641</v>
      </c>
      <c r="C1559" s="218">
        <v>13.11</v>
      </c>
      <c r="D1559">
        <f>MAX(C1559:C$7096)</f>
        <v>13.11</v>
      </c>
      <c r="E1559" s="219">
        <f t="shared" si="48"/>
        <v>0</v>
      </c>
      <c r="H1559" s="241">
        <v>10.55</v>
      </c>
      <c r="I1559">
        <f>MAX(H1559:H$7096)</f>
        <v>10.86</v>
      </c>
      <c r="J1559" s="219">
        <f t="shared" si="49"/>
        <v>-2.8545119705340582E-2</v>
      </c>
    </row>
    <row r="1560" spans="2:10">
      <c r="B1560" s="217">
        <v>43640</v>
      </c>
      <c r="C1560" s="218">
        <v>13.11</v>
      </c>
      <c r="D1560">
        <f>MAX(C1560:C$7096)</f>
        <v>13.11</v>
      </c>
      <c r="E1560" s="219">
        <f t="shared" si="48"/>
        <v>0</v>
      </c>
      <c r="H1560" s="241">
        <v>10.55</v>
      </c>
      <c r="I1560">
        <f>MAX(H1560:H$7096)</f>
        <v>10.86</v>
      </c>
      <c r="J1560" s="219">
        <f t="shared" si="49"/>
        <v>-2.8545119705340582E-2</v>
      </c>
    </row>
    <row r="1561" spans="2:10">
      <c r="B1561" s="217">
        <v>43637</v>
      </c>
      <c r="C1561" s="218">
        <v>13.11</v>
      </c>
      <c r="D1561">
        <f>MAX(C1561:C$7096)</f>
        <v>13.11</v>
      </c>
      <c r="E1561" s="219">
        <f t="shared" si="48"/>
        <v>0</v>
      </c>
      <c r="H1561" s="241">
        <v>10.55</v>
      </c>
      <c r="I1561">
        <f>MAX(H1561:H$7096)</f>
        <v>10.86</v>
      </c>
      <c r="J1561" s="219">
        <f t="shared" si="49"/>
        <v>-2.8545119705340582E-2</v>
      </c>
    </row>
    <row r="1562" spans="2:10">
      <c r="B1562" s="217">
        <v>43636</v>
      </c>
      <c r="C1562" s="218">
        <v>13.11</v>
      </c>
      <c r="D1562">
        <f>MAX(C1562:C$7096)</f>
        <v>13.11</v>
      </c>
      <c r="E1562" s="219">
        <f t="shared" si="48"/>
        <v>0</v>
      </c>
      <c r="H1562" s="241">
        <v>10.55</v>
      </c>
      <c r="I1562">
        <f>MAX(H1562:H$7096)</f>
        <v>10.86</v>
      </c>
      <c r="J1562" s="219">
        <f t="shared" si="49"/>
        <v>-2.8545119705340582E-2</v>
      </c>
    </row>
    <row r="1563" spans="2:10">
      <c r="B1563" s="217">
        <v>43635</v>
      </c>
      <c r="C1563" s="218">
        <v>13.11</v>
      </c>
      <c r="D1563">
        <f>MAX(C1563:C$7096)</f>
        <v>13.11</v>
      </c>
      <c r="E1563" s="219">
        <f t="shared" si="48"/>
        <v>0</v>
      </c>
      <c r="H1563" s="241">
        <v>10.55</v>
      </c>
      <c r="I1563">
        <f>MAX(H1563:H$7096)</f>
        <v>10.86</v>
      </c>
      <c r="J1563" s="219">
        <f t="shared" si="49"/>
        <v>-2.8545119705340582E-2</v>
      </c>
    </row>
    <row r="1564" spans="2:10">
      <c r="B1564" s="217">
        <v>43634</v>
      </c>
      <c r="C1564" s="218">
        <v>13.11</v>
      </c>
      <c r="D1564">
        <f>MAX(C1564:C$7096)</f>
        <v>13.11</v>
      </c>
      <c r="E1564" s="219">
        <f t="shared" si="48"/>
        <v>0</v>
      </c>
      <c r="H1564" s="241">
        <v>10.55</v>
      </c>
      <c r="I1564">
        <f>MAX(H1564:H$7096)</f>
        <v>10.86</v>
      </c>
      <c r="J1564" s="219">
        <f t="shared" si="49"/>
        <v>-2.8545119705340582E-2</v>
      </c>
    </row>
    <row r="1565" spans="2:10">
      <c r="B1565" s="217">
        <v>43633</v>
      </c>
      <c r="C1565" s="218">
        <v>13.1</v>
      </c>
      <c r="D1565">
        <f>MAX(C1565:C$7096)</f>
        <v>13.1</v>
      </c>
      <c r="E1565" s="219">
        <f t="shared" si="48"/>
        <v>0</v>
      </c>
      <c r="H1565" s="241">
        <v>10.55</v>
      </c>
      <c r="I1565">
        <f>MAX(H1565:H$7096)</f>
        <v>10.86</v>
      </c>
      <c r="J1565" s="219">
        <f t="shared" si="49"/>
        <v>-2.8545119705340582E-2</v>
      </c>
    </row>
    <row r="1566" spans="2:10">
      <c r="B1566" s="217">
        <v>43630</v>
      </c>
      <c r="C1566" s="218">
        <v>13.1</v>
      </c>
      <c r="D1566">
        <f>MAX(C1566:C$7096)</f>
        <v>13.1</v>
      </c>
      <c r="E1566" s="219">
        <f t="shared" si="48"/>
        <v>0</v>
      </c>
      <c r="H1566" s="241">
        <v>10.55</v>
      </c>
      <c r="I1566">
        <f>MAX(H1566:H$7096)</f>
        <v>10.86</v>
      </c>
      <c r="J1566" s="219">
        <f t="shared" si="49"/>
        <v>-2.8545119705340582E-2</v>
      </c>
    </row>
    <row r="1567" spans="2:10">
      <c r="B1567" s="217">
        <v>43629</v>
      </c>
      <c r="C1567" s="218">
        <v>13.1</v>
      </c>
      <c r="D1567">
        <f>MAX(C1567:C$7096)</f>
        <v>13.1</v>
      </c>
      <c r="E1567" s="219">
        <f t="shared" si="48"/>
        <v>0</v>
      </c>
      <c r="H1567" s="241">
        <v>10.55</v>
      </c>
      <c r="I1567">
        <f>MAX(H1567:H$7096)</f>
        <v>10.86</v>
      </c>
      <c r="J1567" s="219">
        <f t="shared" si="49"/>
        <v>-2.8545119705340582E-2</v>
      </c>
    </row>
    <row r="1568" spans="2:10">
      <c r="B1568" s="217">
        <v>43628</v>
      </c>
      <c r="C1568" s="218">
        <v>13.1</v>
      </c>
      <c r="D1568">
        <f>MAX(C1568:C$7096)</f>
        <v>13.1</v>
      </c>
      <c r="E1568" s="219">
        <f t="shared" si="48"/>
        <v>0</v>
      </c>
      <c r="H1568" s="241">
        <v>10.55</v>
      </c>
      <c r="I1568">
        <f>MAX(H1568:H$7096)</f>
        <v>10.86</v>
      </c>
      <c r="J1568" s="219">
        <f t="shared" si="49"/>
        <v>-2.8545119705340582E-2</v>
      </c>
    </row>
    <row r="1569" spans="2:10">
      <c r="B1569" s="217">
        <v>43627</v>
      </c>
      <c r="C1569" s="218">
        <v>13.1</v>
      </c>
      <c r="D1569">
        <f>MAX(C1569:C$7096)</f>
        <v>13.1</v>
      </c>
      <c r="E1569" s="219">
        <f t="shared" si="48"/>
        <v>0</v>
      </c>
      <c r="H1569" s="241">
        <v>10.55</v>
      </c>
      <c r="I1569">
        <f>MAX(H1569:H$7096)</f>
        <v>10.86</v>
      </c>
      <c r="J1569" s="219">
        <f t="shared" si="49"/>
        <v>-2.8545119705340582E-2</v>
      </c>
    </row>
    <row r="1570" spans="2:10">
      <c r="B1570" s="217">
        <v>43626</v>
      </c>
      <c r="C1570" s="218">
        <v>13.1</v>
      </c>
      <c r="D1570">
        <f>MAX(C1570:C$7096)</f>
        <v>13.1</v>
      </c>
      <c r="E1570" s="219">
        <f t="shared" si="48"/>
        <v>0</v>
      </c>
      <c r="H1570" s="241">
        <v>10.55</v>
      </c>
      <c r="I1570">
        <f>MAX(H1570:H$7096)</f>
        <v>10.86</v>
      </c>
      <c r="J1570" s="219">
        <f t="shared" si="49"/>
        <v>-2.8545119705340582E-2</v>
      </c>
    </row>
    <row r="1571" spans="2:10">
      <c r="B1571" s="217">
        <v>43623</v>
      </c>
      <c r="C1571" s="218">
        <v>13.03</v>
      </c>
      <c r="D1571">
        <f>MAX(C1571:C$7096)</f>
        <v>13.03</v>
      </c>
      <c r="E1571" s="219">
        <f t="shared" si="48"/>
        <v>0</v>
      </c>
      <c r="H1571" s="241">
        <v>10.55</v>
      </c>
      <c r="I1571">
        <f>MAX(H1571:H$7096)</f>
        <v>10.86</v>
      </c>
      <c r="J1571" s="219">
        <f t="shared" si="49"/>
        <v>-2.8545119705340582E-2</v>
      </c>
    </row>
    <row r="1572" spans="2:10">
      <c r="B1572" s="217">
        <v>43622</v>
      </c>
      <c r="C1572" s="218">
        <v>13.03</v>
      </c>
      <c r="D1572">
        <f>MAX(C1572:C$7096)</f>
        <v>13.03</v>
      </c>
      <c r="E1572" s="219">
        <f t="shared" si="48"/>
        <v>0</v>
      </c>
      <c r="H1572" s="241">
        <v>10.55</v>
      </c>
      <c r="I1572">
        <f>MAX(H1572:H$7096)</f>
        <v>10.86</v>
      </c>
      <c r="J1572" s="219">
        <f t="shared" si="49"/>
        <v>-2.8545119705340582E-2</v>
      </c>
    </row>
    <row r="1573" spans="2:10">
      <c r="B1573" s="217">
        <v>43621</v>
      </c>
      <c r="C1573" s="218">
        <v>13.03</v>
      </c>
      <c r="D1573">
        <f>MAX(C1573:C$7096)</f>
        <v>13.03</v>
      </c>
      <c r="E1573" s="219">
        <f t="shared" si="48"/>
        <v>0</v>
      </c>
      <c r="H1573" s="241">
        <v>10.55</v>
      </c>
      <c r="I1573">
        <f>MAX(H1573:H$7096)</f>
        <v>10.86</v>
      </c>
      <c r="J1573" s="219">
        <f t="shared" si="49"/>
        <v>-2.8545119705340582E-2</v>
      </c>
    </row>
    <row r="1574" spans="2:10">
      <c r="B1574" s="217">
        <v>43620</v>
      </c>
      <c r="C1574" s="218">
        <v>13.02</v>
      </c>
      <c r="D1574">
        <f>MAX(C1574:C$7096)</f>
        <v>13.02</v>
      </c>
      <c r="E1574" s="219">
        <f t="shared" si="48"/>
        <v>0</v>
      </c>
      <c r="H1574" s="241">
        <v>10.55</v>
      </c>
      <c r="I1574">
        <f>MAX(H1574:H$7096)</f>
        <v>10.86</v>
      </c>
      <c r="J1574" s="219">
        <f t="shared" si="49"/>
        <v>-2.8545119705340582E-2</v>
      </c>
    </row>
    <row r="1575" spans="2:10">
      <c r="B1575" s="217">
        <v>43619</v>
      </c>
      <c r="C1575" s="218">
        <v>13.02</v>
      </c>
      <c r="D1575">
        <f>MAX(C1575:C$7096)</f>
        <v>13.02</v>
      </c>
      <c r="E1575" s="219">
        <f t="shared" si="48"/>
        <v>0</v>
      </c>
      <c r="H1575" s="241">
        <v>10.55</v>
      </c>
      <c r="I1575">
        <f>MAX(H1575:H$7096)</f>
        <v>10.86</v>
      </c>
      <c r="J1575" s="219">
        <f t="shared" si="49"/>
        <v>-2.8545119705340582E-2</v>
      </c>
    </row>
    <row r="1576" spans="2:10">
      <c r="B1576" s="217">
        <v>43616</v>
      </c>
      <c r="C1576" s="218">
        <v>13.02</v>
      </c>
      <c r="D1576">
        <f>MAX(C1576:C$7096)</f>
        <v>13.02</v>
      </c>
      <c r="E1576" s="219">
        <f t="shared" si="48"/>
        <v>0</v>
      </c>
      <c r="H1576" s="241">
        <v>10.55</v>
      </c>
      <c r="I1576">
        <f>MAX(H1576:H$7096)</f>
        <v>10.86</v>
      </c>
      <c r="J1576" s="219">
        <f t="shared" si="49"/>
        <v>-2.8545119705340582E-2</v>
      </c>
    </row>
    <row r="1577" spans="2:10">
      <c r="B1577" s="217">
        <v>43615</v>
      </c>
      <c r="C1577" s="218">
        <v>13.02</v>
      </c>
      <c r="D1577">
        <f>MAX(C1577:C$7096)</f>
        <v>13.02</v>
      </c>
      <c r="E1577" s="219">
        <f t="shared" si="48"/>
        <v>0</v>
      </c>
      <c r="H1577" s="241">
        <v>10.55</v>
      </c>
      <c r="I1577">
        <f>MAX(H1577:H$7096)</f>
        <v>10.86</v>
      </c>
      <c r="J1577" s="219">
        <f t="shared" si="49"/>
        <v>-2.8545119705340582E-2</v>
      </c>
    </row>
    <row r="1578" spans="2:10">
      <c r="B1578" s="217">
        <v>43614</v>
      </c>
      <c r="C1578" s="218">
        <v>13.02</v>
      </c>
      <c r="D1578">
        <f>MAX(C1578:C$7096)</f>
        <v>13.02</v>
      </c>
      <c r="E1578" s="219">
        <f t="shared" si="48"/>
        <v>0</v>
      </c>
      <c r="H1578" s="241">
        <v>9.0500000000000007</v>
      </c>
      <c r="I1578">
        <f>MAX(H1578:H$7096)</f>
        <v>10.86</v>
      </c>
      <c r="J1578" s="219">
        <f t="shared" si="49"/>
        <v>-0.16666666666666655</v>
      </c>
    </row>
    <row r="1579" spans="2:10">
      <c r="B1579" s="217">
        <v>43613</v>
      </c>
      <c r="C1579" s="218">
        <v>13.02</v>
      </c>
      <c r="D1579">
        <f>MAX(C1579:C$7096)</f>
        <v>13.02</v>
      </c>
      <c r="E1579" s="219">
        <f t="shared" si="48"/>
        <v>0</v>
      </c>
      <c r="H1579" s="241">
        <v>9.0500000000000007</v>
      </c>
      <c r="I1579">
        <f>MAX(H1579:H$7096)</f>
        <v>10.86</v>
      </c>
      <c r="J1579" s="219">
        <f t="shared" si="49"/>
        <v>-0.16666666666666655</v>
      </c>
    </row>
    <row r="1580" spans="2:10">
      <c r="B1580" s="217">
        <v>43612</v>
      </c>
      <c r="C1580" s="218">
        <v>13.02</v>
      </c>
      <c r="D1580">
        <f>MAX(C1580:C$7096)</f>
        <v>13.02</v>
      </c>
      <c r="E1580" s="219">
        <f t="shared" si="48"/>
        <v>0</v>
      </c>
      <c r="H1580" s="241">
        <v>9.0500000000000007</v>
      </c>
      <c r="I1580">
        <f>MAX(H1580:H$7096)</f>
        <v>10.86</v>
      </c>
      <c r="J1580" s="219">
        <f t="shared" si="49"/>
        <v>-0.16666666666666655</v>
      </c>
    </row>
    <row r="1581" spans="2:10">
      <c r="B1581" s="217">
        <v>43609</v>
      </c>
      <c r="C1581" s="218">
        <v>13.01</v>
      </c>
      <c r="D1581">
        <f>MAX(C1581:C$7096)</f>
        <v>13.01</v>
      </c>
      <c r="E1581" s="219">
        <f t="shared" si="48"/>
        <v>0</v>
      </c>
      <c r="H1581" s="241">
        <v>9.0500000000000007</v>
      </c>
      <c r="I1581">
        <f>MAX(H1581:H$7096)</f>
        <v>10.86</v>
      </c>
      <c r="J1581" s="219">
        <f t="shared" si="49"/>
        <v>-0.16666666666666655</v>
      </c>
    </row>
    <row r="1582" spans="2:10">
      <c r="B1582" s="217">
        <v>43608</v>
      </c>
      <c r="C1582" s="218">
        <v>13.01</v>
      </c>
      <c r="D1582">
        <f>MAX(C1582:C$7096)</f>
        <v>13.01</v>
      </c>
      <c r="E1582" s="219">
        <f t="shared" si="48"/>
        <v>0</v>
      </c>
      <c r="H1582" s="241">
        <v>9.0500000000000007</v>
      </c>
      <c r="I1582">
        <f>MAX(H1582:H$7096)</f>
        <v>10.86</v>
      </c>
      <c r="J1582" s="219">
        <f t="shared" si="49"/>
        <v>-0.16666666666666655</v>
      </c>
    </row>
    <row r="1583" spans="2:10">
      <c r="B1583" s="217">
        <v>43607</v>
      </c>
      <c r="C1583" s="218">
        <v>13.01</v>
      </c>
      <c r="D1583">
        <f>MAX(C1583:C$7096)</f>
        <v>13.01</v>
      </c>
      <c r="E1583" s="219">
        <f t="shared" si="48"/>
        <v>0</v>
      </c>
      <c r="H1583" s="241">
        <v>9.0500000000000007</v>
      </c>
      <c r="I1583">
        <f>MAX(H1583:H$7096)</f>
        <v>10.86</v>
      </c>
      <c r="J1583" s="219">
        <f t="shared" si="49"/>
        <v>-0.16666666666666655</v>
      </c>
    </row>
    <row r="1584" spans="2:10">
      <c r="B1584" s="217">
        <v>43606</v>
      </c>
      <c r="C1584" s="218">
        <v>13.01</v>
      </c>
      <c r="D1584">
        <f>MAX(C1584:C$7096)</f>
        <v>13.01</v>
      </c>
      <c r="E1584" s="219">
        <f t="shared" si="48"/>
        <v>0</v>
      </c>
      <c r="H1584" s="241">
        <v>9.0500000000000007</v>
      </c>
      <c r="I1584">
        <f>MAX(H1584:H$7096)</f>
        <v>10.86</v>
      </c>
      <c r="J1584" s="219">
        <f t="shared" si="49"/>
        <v>-0.16666666666666655</v>
      </c>
    </row>
    <row r="1585" spans="2:10">
      <c r="B1585" s="217">
        <v>43605</v>
      </c>
      <c r="C1585" s="218">
        <v>13.01</v>
      </c>
      <c r="D1585">
        <f>MAX(C1585:C$7096)</f>
        <v>13.01</v>
      </c>
      <c r="E1585" s="219">
        <f t="shared" si="48"/>
        <v>0</v>
      </c>
      <c r="H1585" s="241">
        <v>9.0500000000000007</v>
      </c>
      <c r="I1585">
        <f>MAX(H1585:H$7096)</f>
        <v>10.86</v>
      </c>
      <c r="J1585" s="219">
        <f t="shared" si="49"/>
        <v>-0.16666666666666655</v>
      </c>
    </row>
    <row r="1586" spans="2:10">
      <c r="B1586" s="217">
        <v>43602</v>
      </c>
      <c r="C1586" s="218">
        <v>13</v>
      </c>
      <c r="D1586">
        <f>MAX(C1586:C$7096)</f>
        <v>13.01</v>
      </c>
      <c r="E1586" s="219">
        <f t="shared" si="48"/>
        <v>-7.6863950807069847E-4</v>
      </c>
      <c r="H1586" s="241">
        <v>9.0500000000000007</v>
      </c>
      <c r="I1586">
        <f>MAX(H1586:H$7096)</f>
        <v>10.86</v>
      </c>
      <c r="J1586" s="219">
        <f t="shared" si="49"/>
        <v>-0.16666666666666655</v>
      </c>
    </row>
    <row r="1587" spans="2:10">
      <c r="B1587" s="217">
        <v>43601</v>
      </c>
      <c r="C1587" s="218">
        <v>13</v>
      </c>
      <c r="D1587">
        <f>MAX(C1587:C$7096)</f>
        <v>13.01</v>
      </c>
      <c r="E1587" s="219">
        <f t="shared" si="48"/>
        <v>-7.6863950807069847E-4</v>
      </c>
      <c r="H1587" s="241">
        <v>9.0500000000000007</v>
      </c>
      <c r="I1587">
        <f>MAX(H1587:H$7096)</f>
        <v>10.86</v>
      </c>
      <c r="J1587" s="219">
        <f t="shared" si="49"/>
        <v>-0.16666666666666655</v>
      </c>
    </row>
    <row r="1588" spans="2:10">
      <c r="B1588" s="217">
        <v>43600</v>
      </c>
      <c r="C1588" s="218">
        <v>13</v>
      </c>
      <c r="D1588">
        <f>MAX(C1588:C$7096)</f>
        <v>13.01</v>
      </c>
      <c r="E1588" s="219">
        <f t="shared" si="48"/>
        <v>-7.6863950807069847E-4</v>
      </c>
      <c r="H1588" s="241">
        <v>9.0500000000000007</v>
      </c>
      <c r="I1588">
        <f>MAX(H1588:H$7096)</f>
        <v>10.86</v>
      </c>
      <c r="J1588" s="219">
        <f t="shared" si="49"/>
        <v>-0.16666666666666655</v>
      </c>
    </row>
    <row r="1589" spans="2:10">
      <c r="B1589" s="217">
        <v>43599</v>
      </c>
      <c r="C1589" s="218">
        <v>13.01</v>
      </c>
      <c r="D1589">
        <f>MAX(C1589:C$7096)</f>
        <v>13.01</v>
      </c>
      <c r="E1589" s="219">
        <f t="shared" si="48"/>
        <v>0</v>
      </c>
      <c r="H1589" s="241">
        <v>9.0500000000000007</v>
      </c>
      <c r="I1589">
        <f>MAX(H1589:H$7096)</f>
        <v>10.86</v>
      </c>
      <c r="J1589" s="219">
        <f t="shared" si="49"/>
        <v>-0.16666666666666655</v>
      </c>
    </row>
    <row r="1590" spans="2:10">
      <c r="B1590" s="217">
        <v>43598</v>
      </c>
      <c r="C1590" s="218">
        <v>13.01</v>
      </c>
      <c r="D1590">
        <f>MAX(C1590:C$7096)</f>
        <v>13.01</v>
      </c>
      <c r="E1590" s="219">
        <f t="shared" si="48"/>
        <v>0</v>
      </c>
      <c r="H1590" s="241">
        <v>9.0500000000000007</v>
      </c>
      <c r="I1590">
        <f>MAX(H1590:H$7096)</f>
        <v>10.86</v>
      </c>
      <c r="J1590" s="219">
        <f t="shared" si="49"/>
        <v>-0.16666666666666655</v>
      </c>
    </row>
    <row r="1591" spans="2:10">
      <c r="B1591" s="217">
        <v>43595</v>
      </c>
      <c r="C1591" s="218">
        <v>13</v>
      </c>
      <c r="D1591">
        <f>MAX(C1591:C$7096)</f>
        <v>13</v>
      </c>
      <c r="E1591" s="219">
        <f t="shared" si="48"/>
        <v>0</v>
      </c>
      <c r="H1591" s="241">
        <v>9.0500000000000007</v>
      </c>
      <c r="I1591">
        <f>MAX(H1591:H$7096)</f>
        <v>10.86</v>
      </c>
      <c r="J1591" s="219">
        <f t="shared" si="49"/>
        <v>-0.16666666666666655</v>
      </c>
    </row>
    <row r="1592" spans="2:10">
      <c r="B1592" s="217">
        <v>43594</v>
      </c>
      <c r="C1592" s="218">
        <v>13</v>
      </c>
      <c r="D1592">
        <f>MAX(C1592:C$7096)</f>
        <v>13</v>
      </c>
      <c r="E1592" s="219">
        <f t="shared" si="48"/>
        <v>0</v>
      </c>
      <c r="H1592" s="241">
        <v>9.0500000000000007</v>
      </c>
      <c r="I1592">
        <f>MAX(H1592:H$7096)</f>
        <v>10.86</v>
      </c>
      <c r="J1592" s="219">
        <f t="shared" si="49"/>
        <v>-0.16666666666666655</v>
      </c>
    </row>
    <row r="1593" spans="2:10">
      <c r="B1593" s="217">
        <v>43593</v>
      </c>
      <c r="C1593" s="218">
        <v>13</v>
      </c>
      <c r="D1593">
        <f>MAX(C1593:C$7096)</f>
        <v>13</v>
      </c>
      <c r="E1593" s="219">
        <f t="shared" si="48"/>
        <v>0</v>
      </c>
      <c r="H1593" s="241">
        <v>9.0500000000000007</v>
      </c>
      <c r="I1593">
        <f>MAX(H1593:H$7096)</f>
        <v>10.86</v>
      </c>
      <c r="J1593" s="219">
        <f t="shared" si="49"/>
        <v>-0.16666666666666655</v>
      </c>
    </row>
    <row r="1594" spans="2:10">
      <c r="B1594" s="217">
        <v>43592</v>
      </c>
      <c r="C1594" s="218">
        <v>13</v>
      </c>
      <c r="D1594">
        <f>MAX(C1594:C$7096)</f>
        <v>13</v>
      </c>
      <c r="E1594" s="219">
        <f t="shared" si="48"/>
        <v>0</v>
      </c>
      <c r="H1594" s="241">
        <v>9.0500000000000007</v>
      </c>
      <c r="I1594">
        <f>MAX(H1594:H$7096)</f>
        <v>10.86</v>
      </c>
      <c r="J1594" s="219">
        <f t="shared" si="49"/>
        <v>-0.16666666666666655</v>
      </c>
    </row>
    <row r="1595" spans="2:10">
      <c r="B1595" s="217">
        <v>43591</v>
      </c>
      <c r="C1595" s="218">
        <v>13</v>
      </c>
      <c r="D1595">
        <f>MAX(C1595:C$7096)</f>
        <v>13</v>
      </c>
      <c r="E1595" s="219">
        <f t="shared" si="48"/>
        <v>0</v>
      </c>
      <c r="H1595" s="241">
        <v>9.0500000000000007</v>
      </c>
      <c r="I1595">
        <f>MAX(H1595:H$7096)</f>
        <v>10.86</v>
      </c>
      <c r="J1595" s="219">
        <f t="shared" si="49"/>
        <v>-0.16666666666666655</v>
      </c>
    </row>
    <row r="1596" spans="2:10">
      <c r="B1596" s="217">
        <v>43588</v>
      </c>
      <c r="C1596" s="218">
        <v>13</v>
      </c>
      <c r="D1596">
        <f>MAX(C1596:C$7096)</f>
        <v>13</v>
      </c>
      <c r="E1596" s="219">
        <f t="shared" si="48"/>
        <v>0</v>
      </c>
      <c r="H1596" s="241">
        <v>9.0500000000000007</v>
      </c>
      <c r="I1596">
        <f>MAX(H1596:H$7096)</f>
        <v>10.86</v>
      </c>
      <c r="J1596" s="219">
        <f t="shared" si="49"/>
        <v>-0.16666666666666655</v>
      </c>
    </row>
    <row r="1597" spans="2:10">
      <c r="B1597" s="217">
        <v>43587</v>
      </c>
      <c r="C1597" s="218">
        <v>12.99</v>
      </c>
      <c r="D1597">
        <f>MAX(C1597:C$7096)</f>
        <v>12.99</v>
      </c>
      <c r="E1597" s="219">
        <f t="shared" si="48"/>
        <v>0</v>
      </c>
      <c r="H1597" s="241">
        <v>9.0500000000000007</v>
      </c>
      <c r="I1597">
        <f>MAX(H1597:H$7096)</f>
        <v>10.86</v>
      </c>
      <c r="J1597" s="219">
        <f t="shared" si="49"/>
        <v>-0.16666666666666655</v>
      </c>
    </row>
    <row r="1598" spans="2:10">
      <c r="B1598" s="217">
        <v>43586</v>
      </c>
      <c r="C1598" s="218">
        <v>12.99</v>
      </c>
      <c r="D1598">
        <f>MAX(C1598:C$7096)</f>
        <v>12.99</v>
      </c>
      <c r="E1598" s="219">
        <f t="shared" si="48"/>
        <v>0</v>
      </c>
      <c r="H1598" s="241">
        <v>9.0500000000000007</v>
      </c>
      <c r="I1598">
        <f>MAX(H1598:H$7096)</f>
        <v>10.86</v>
      </c>
      <c r="J1598" s="219">
        <f t="shared" si="49"/>
        <v>-0.16666666666666655</v>
      </c>
    </row>
    <row r="1599" spans="2:10">
      <c r="B1599" s="217">
        <v>43585</v>
      </c>
      <c r="C1599" s="218">
        <v>12.99</v>
      </c>
      <c r="D1599">
        <f>MAX(C1599:C$7096)</f>
        <v>12.99</v>
      </c>
      <c r="E1599" s="219">
        <f t="shared" si="48"/>
        <v>0</v>
      </c>
      <c r="H1599" s="241">
        <v>9.0500000000000007</v>
      </c>
      <c r="I1599">
        <f>MAX(H1599:H$7096)</f>
        <v>10.86</v>
      </c>
      <c r="J1599" s="219">
        <f t="shared" si="49"/>
        <v>-0.16666666666666655</v>
      </c>
    </row>
    <row r="1600" spans="2:10">
      <c r="B1600" s="217">
        <v>43584</v>
      </c>
      <c r="C1600" s="218">
        <v>12.98</v>
      </c>
      <c r="D1600">
        <f>MAX(C1600:C$7096)</f>
        <v>12.98</v>
      </c>
      <c r="E1600" s="219">
        <f t="shared" si="48"/>
        <v>0</v>
      </c>
      <c r="H1600" s="241">
        <v>9.0500000000000007</v>
      </c>
      <c r="I1600">
        <f>MAX(H1600:H$7096)</f>
        <v>10.86</v>
      </c>
      <c r="J1600" s="219">
        <f t="shared" si="49"/>
        <v>-0.16666666666666655</v>
      </c>
    </row>
    <row r="1601" spans="2:10">
      <c r="B1601" s="217">
        <v>43581</v>
      </c>
      <c r="C1601" s="218">
        <v>12.98</v>
      </c>
      <c r="D1601">
        <f>MAX(C1601:C$7096)</f>
        <v>12.98</v>
      </c>
      <c r="E1601" s="219">
        <f t="shared" si="48"/>
        <v>0</v>
      </c>
      <c r="H1601" s="241">
        <v>9.0500000000000007</v>
      </c>
      <c r="I1601">
        <f>MAX(H1601:H$7096)</f>
        <v>10.86</v>
      </c>
      <c r="J1601" s="219">
        <f t="shared" si="49"/>
        <v>-0.16666666666666655</v>
      </c>
    </row>
    <row r="1602" spans="2:10">
      <c r="B1602" s="217">
        <v>43580</v>
      </c>
      <c r="C1602" s="218">
        <v>12.87</v>
      </c>
      <c r="D1602">
        <f>MAX(C1602:C$7096)</f>
        <v>12.87</v>
      </c>
      <c r="E1602" s="219">
        <f t="shared" ref="E1602:E1665" si="50">(C1602-D1602)/D1602</f>
        <v>0</v>
      </c>
      <c r="H1602" s="241">
        <v>9.0500000000000007</v>
      </c>
      <c r="I1602">
        <f>MAX(H1602:H$7096)</f>
        <v>10.86</v>
      </c>
      <c r="J1602" s="219">
        <f t="shared" ref="J1602:J1665" si="51">(H1602-I1602)/I1602</f>
        <v>-0.16666666666666655</v>
      </c>
    </row>
    <row r="1603" spans="2:10">
      <c r="B1603" s="217">
        <v>43579</v>
      </c>
      <c r="C1603" s="218">
        <v>12.55</v>
      </c>
      <c r="D1603">
        <f>MAX(C1603:C$7096)</f>
        <v>12.55</v>
      </c>
      <c r="E1603" s="219">
        <f t="shared" si="50"/>
        <v>0</v>
      </c>
      <c r="H1603" s="241">
        <v>9.0500000000000007</v>
      </c>
      <c r="I1603">
        <f>MAX(H1603:H$7096)</f>
        <v>10.86</v>
      </c>
      <c r="J1603" s="219">
        <f t="shared" si="51"/>
        <v>-0.16666666666666655</v>
      </c>
    </row>
    <row r="1604" spans="2:10">
      <c r="B1604" s="217">
        <v>43578</v>
      </c>
      <c r="C1604" s="218">
        <v>12.55</v>
      </c>
      <c r="D1604">
        <f>MAX(C1604:C$7096)</f>
        <v>12.55</v>
      </c>
      <c r="E1604" s="219">
        <f t="shared" si="50"/>
        <v>0</v>
      </c>
      <c r="H1604" s="241">
        <v>9.0500000000000007</v>
      </c>
      <c r="I1604">
        <f>MAX(H1604:H$7096)</f>
        <v>10.86</v>
      </c>
      <c r="J1604" s="219">
        <f t="shared" si="51"/>
        <v>-0.16666666666666655</v>
      </c>
    </row>
    <row r="1605" spans="2:10">
      <c r="B1605" s="217">
        <v>43577</v>
      </c>
      <c r="C1605" s="218">
        <v>12.54</v>
      </c>
      <c r="D1605">
        <f>MAX(C1605:C$7096)</f>
        <v>12.54</v>
      </c>
      <c r="E1605" s="219">
        <f t="shared" si="50"/>
        <v>0</v>
      </c>
      <c r="H1605" s="241">
        <v>9.0500000000000007</v>
      </c>
      <c r="I1605">
        <f>MAX(H1605:H$7096)</f>
        <v>10.86</v>
      </c>
      <c r="J1605" s="219">
        <f t="shared" si="51"/>
        <v>-0.16666666666666655</v>
      </c>
    </row>
    <row r="1606" spans="2:10">
      <c r="B1606" s="217">
        <v>43574</v>
      </c>
      <c r="C1606" s="218">
        <v>12.54</v>
      </c>
      <c r="D1606">
        <f>MAX(C1606:C$7096)</f>
        <v>12.54</v>
      </c>
      <c r="E1606" s="219">
        <f t="shared" si="50"/>
        <v>0</v>
      </c>
      <c r="H1606" s="241">
        <v>9.0500000000000007</v>
      </c>
      <c r="I1606">
        <f>MAX(H1606:H$7096)</f>
        <v>10.86</v>
      </c>
      <c r="J1606" s="219">
        <f t="shared" si="51"/>
        <v>-0.16666666666666655</v>
      </c>
    </row>
    <row r="1607" spans="2:10">
      <c r="B1607" s="217">
        <v>43573</v>
      </c>
      <c r="C1607" s="218">
        <v>12.54</v>
      </c>
      <c r="D1607">
        <f>MAX(C1607:C$7096)</f>
        <v>12.54</v>
      </c>
      <c r="E1607" s="219">
        <f t="shared" si="50"/>
        <v>0</v>
      </c>
      <c r="H1607" s="241">
        <v>9.0500000000000007</v>
      </c>
      <c r="I1607">
        <f>MAX(H1607:H$7096)</f>
        <v>10.86</v>
      </c>
      <c r="J1607" s="219">
        <f t="shared" si="51"/>
        <v>-0.16666666666666655</v>
      </c>
    </row>
    <row r="1608" spans="2:10">
      <c r="B1608" s="217">
        <v>43572</v>
      </c>
      <c r="C1608" s="218">
        <v>12.54</v>
      </c>
      <c r="D1608">
        <f>MAX(C1608:C$7096)</f>
        <v>12.54</v>
      </c>
      <c r="E1608" s="219">
        <f t="shared" si="50"/>
        <v>0</v>
      </c>
      <c r="H1608" s="241">
        <v>9.0500000000000007</v>
      </c>
      <c r="I1608">
        <f>MAX(H1608:H$7096)</f>
        <v>10.86</v>
      </c>
      <c r="J1608" s="219">
        <f t="shared" si="51"/>
        <v>-0.16666666666666655</v>
      </c>
    </row>
    <row r="1609" spans="2:10">
      <c r="B1609" s="217">
        <v>43571</v>
      </c>
      <c r="C1609" s="218">
        <v>12.53</v>
      </c>
      <c r="D1609">
        <f>MAX(C1609:C$7096)</f>
        <v>12.53</v>
      </c>
      <c r="E1609" s="219">
        <f t="shared" si="50"/>
        <v>0</v>
      </c>
      <c r="H1609" s="241">
        <v>9.0500000000000007</v>
      </c>
      <c r="I1609">
        <f>MAX(H1609:H$7096)</f>
        <v>10.86</v>
      </c>
      <c r="J1609" s="219">
        <f t="shared" si="51"/>
        <v>-0.16666666666666655</v>
      </c>
    </row>
    <row r="1610" spans="2:10">
      <c r="B1610" s="217">
        <v>43570</v>
      </c>
      <c r="C1610" s="218">
        <v>12.52</v>
      </c>
      <c r="D1610">
        <f>MAX(C1610:C$7096)</f>
        <v>12.52</v>
      </c>
      <c r="E1610" s="219">
        <f t="shared" si="50"/>
        <v>0</v>
      </c>
      <c r="H1610" s="241">
        <v>9.0500000000000007</v>
      </c>
      <c r="I1610">
        <f>MAX(H1610:H$7096)</f>
        <v>10.86</v>
      </c>
      <c r="J1610" s="219">
        <f t="shared" si="51"/>
        <v>-0.16666666666666655</v>
      </c>
    </row>
    <row r="1611" spans="2:10">
      <c r="B1611" s="217">
        <v>43567</v>
      </c>
      <c r="C1611" s="218">
        <v>12.52</v>
      </c>
      <c r="D1611">
        <f>MAX(C1611:C$7096)</f>
        <v>12.52</v>
      </c>
      <c r="E1611" s="219">
        <f t="shared" si="50"/>
        <v>0</v>
      </c>
      <c r="H1611" s="241">
        <v>9.0500000000000007</v>
      </c>
      <c r="I1611">
        <f>MAX(H1611:H$7096)</f>
        <v>10.86</v>
      </c>
      <c r="J1611" s="219">
        <f t="shared" si="51"/>
        <v>-0.16666666666666655</v>
      </c>
    </row>
    <row r="1612" spans="2:10">
      <c r="B1612" s="217">
        <v>43566</v>
      </c>
      <c r="C1612" s="218">
        <v>12.52</v>
      </c>
      <c r="D1612">
        <f>MAX(C1612:C$7096)</f>
        <v>12.52</v>
      </c>
      <c r="E1612" s="219">
        <f t="shared" si="50"/>
        <v>0</v>
      </c>
      <c r="H1612" s="241">
        <v>9.0500000000000007</v>
      </c>
      <c r="I1612">
        <f>MAX(H1612:H$7096)</f>
        <v>10.86</v>
      </c>
      <c r="J1612" s="219">
        <f t="shared" si="51"/>
        <v>-0.16666666666666655</v>
      </c>
    </row>
    <row r="1613" spans="2:10">
      <c r="B1613" s="217">
        <v>43565</v>
      </c>
      <c r="C1613" s="218">
        <v>12.52</v>
      </c>
      <c r="D1613">
        <f>MAX(C1613:C$7096)</f>
        <v>12.52</v>
      </c>
      <c r="E1613" s="219">
        <f t="shared" si="50"/>
        <v>0</v>
      </c>
      <c r="H1613" s="241">
        <v>9.0500000000000007</v>
      </c>
      <c r="I1613">
        <f>MAX(H1613:H$7096)</f>
        <v>10.86</v>
      </c>
      <c r="J1613" s="219">
        <f t="shared" si="51"/>
        <v>-0.16666666666666655</v>
      </c>
    </row>
    <row r="1614" spans="2:10">
      <c r="B1614" s="217">
        <v>43564</v>
      </c>
      <c r="C1614" s="218">
        <v>12.51</v>
      </c>
      <c r="D1614">
        <f>MAX(C1614:C$7096)</f>
        <v>12.51</v>
      </c>
      <c r="E1614" s="219">
        <f t="shared" si="50"/>
        <v>0</v>
      </c>
      <c r="H1614" s="241">
        <v>9.0500000000000007</v>
      </c>
      <c r="I1614">
        <f>MAX(H1614:H$7096)</f>
        <v>10.86</v>
      </c>
      <c r="J1614" s="219">
        <f t="shared" si="51"/>
        <v>-0.16666666666666655</v>
      </c>
    </row>
    <row r="1615" spans="2:10">
      <c r="B1615" s="217">
        <v>43563</v>
      </c>
      <c r="C1615" s="218">
        <v>12.51</v>
      </c>
      <c r="D1615">
        <f>MAX(C1615:C$7096)</f>
        <v>12.51</v>
      </c>
      <c r="E1615" s="219">
        <f t="shared" si="50"/>
        <v>0</v>
      </c>
      <c r="H1615" s="241">
        <v>9.0500000000000007</v>
      </c>
      <c r="I1615">
        <f>MAX(H1615:H$7096)</f>
        <v>10.86</v>
      </c>
      <c r="J1615" s="219">
        <f t="shared" si="51"/>
        <v>-0.16666666666666655</v>
      </c>
    </row>
    <row r="1616" spans="2:10">
      <c r="B1616" s="217">
        <v>43560</v>
      </c>
      <c r="C1616" s="218">
        <v>12.5</v>
      </c>
      <c r="D1616">
        <f>MAX(C1616:C$7096)</f>
        <v>12.5</v>
      </c>
      <c r="E1616" s="219">
        <f t="shared" si="50"/>
        <v>0</v>
      </c>
      <c r="H1616" s="241">
        <v>9.0500000000000007</v>
      </c>
      <c r="I1616">
        <f>MAX(H1616:H$7096)</f>
        <v>10.86</v>
      </c>
      <c r="J1616" s="219">
        <f t="shared" si="51"/>
        <v>-0.16666666666666655</v>
      </c>
    </row>
    <row r="1617" spans="2:10">
      <c r="B1617" s="217">
        <v>43559</v>
      </c>
      <c r="C1617" s="218">
        <v>12.5</v>
      </c>
      <c r="D1617">
        <f>MAX(C1617:C$7096)</f>
        <v>12.5</v>
      </c>
      <c r="E1617" s="219">
        <f t="shared" si="50"/>
        <v>0</v>
      </c>
      <c r="H1617" s="241">
        <v>9.0500000000000007</v>
      </c>
      <c r="I1617">
        <f>MAX(H1617:H$7096)</f>
        <v>10.86</v>
      </c>
      <c r="J1617" s="219">
        <f t="shared" si="51"/>
        <v>-0.16666666666666655</v>
      </c>
    </row>
    <row r="1618" spans="2:10">
      <c r="B1618" s="217">
        <v>43558</v>
      </c>
      <c r="C1618" s="218">
        <v>12.5</v>
      </c>
      <c r="D1618">
        <f>MAX(C1618:C$7096)</f>
        <v>12.5</v>
      </c>
      <c r="E1618" s="219">
        <f t="shared" si="50"/>
        <v>0</v>
      </c>
      <c r="H1618" s="241">
        <v>9.0500000000000007</v>
      </c>
      <c r="I1618">
        <f>MAX(H1618:H$7096)</f>
        <v>10.86</v>
      </c>
      <c r="J1618" s="219">
        <f t="shared" si="51"/>
        <v>-0.16666666666666655</v>
      </c>
    </row>
    <row r="1619" spans="2:10">
      <c r="B1619" s="217">
        <v>43557</v>
      </c>
      <c r="C1619" s="218">
        <v>12.5</v>
      </c>
      <c r="D1619">
        <f>MAX(C1619:C$7096)</f>
        <v>12.5</v>
      </c>
      <c r="E1619" s="219">
        <f t="shared" si="50"/>
        <v>0</v>
      </c>
      <c r="H1619" s="241">
        <v>9.0500000000000007</v>
      </c>
      <c r="I1619">
        <f>MAX(H1619:H$7096)</f>
        <v>10.86</v>
      </c>
      <c r="J1619" s="219">
        <f t="shared" si="51"/>
        <v>-0.16666666666666655</v>
      </c>
    </row>
    <row r="1620" spans="2:10">
      <c r="B1620" s="217">
        <v>43556</v>
      </c>
      <c r="C1620" s="218">
        <v>12.5</v>
      </c>
      <c r="D1620">
        <f>MAX(C1620:C$7096)</f>
        <v>12.5</v>
      </c>
      <c r="E1620" s="219">
        <f t="shared" si="50"/>
        <v>0</v>
      </c>
      <c r="H1620" s="241">
        <v>9.0500000000000007</v>
      </c>
      <c r="I1620">
        <f>MAX(H1620:H$7096)</f>
        <v>10.86</v>
      </c>
      <c r="J1620" s="219">
        <f t="shared" si="51"/>
        <v>-0.16666666666666655</v>
      </c>
    </row>
    <row r="1621" spans="2:10">
      <c r="B1621" s="217">
        <v>43553</v>
      </c>
      <c r="C1621" s="218">
        <v>12.49</v>
      </c>
      <c r="D1621">
        <f>MAX(C1621:C$7096)</f>
        <v>12.49</v>
      </c>
      <c r="E1621" s="219">
        <f t="shared" si="50"/>
        <v>0</v>
      </c>
      <c r="H1621" s="241">
        <v>9.0500000000000007</v>
      </c>
      <c r="I1621">
        <f>MAX(H1621:H$7096)</f>
        <v>10.86</v>
      </c>
      <c r="J1621" s="219">
        <f t="shared" si="51"/>
        <v>-0.16666666666666655</v>
      </c>
    </row>
    <row r="1622" spans="2:10">
      <c r="B1622" s="217">
        <v>43552</v>
      </c>
      <c r="C1622" s="218">
        <v>12.49</v>
      </c>
      <c r="D1622">
        <f>MAX(C1622:C$7096)</f>
        <v>12.49</v>
      </c>
      <c r="E1622" s="219">
        <f t="shared" si="50"/>
        <v>0</v>
      </c>
      <c r="H1622" s="241">
        <v>9.0500000000000007</v>
      </c>
      <c r="I1622">
        <f>MAX(H1622:H$7096)</f>
        <v>10.86</v>
      </c>
      <c r="J1622" s="219">
        <f t="shared" si="51"/>
        <v>-0.16666666666666655</v>
      </c>
    </row>
    <row r="1623" spans="2:10">
      <c r="B1623" s="217">
        <v>43551</v>
      </c>
      <c r="C1623" s="218">
        <v>12.49</v>
      </c>
      <c r="D1623">
        <f>MAX(C1623:C$7096)</f>
        <v>12.49</v>
      </c>
      <c r="E1623" s="219">
        <f t="shared" si="50"/>
        <v>0</v>
      </c>
      <c r="H1623" s="241">
        <v>9.0500000000000007</v>
      </c>
      <c r="I1623">
        <f>MAX(H1623:H$7096)</f>
        <v>10.86</v>
      </c>
      <c r="J1623" s="219">
        <f t="shared" si="51"/>
        <v>-0.16666666666666655</v>
      </c>
    </row>
    <row r="1624" spans="2:10">
      <c r="B1624" s="217">
        <v>43550</v>
      </c>
      <c r="C1624" s="218">
        <v>12.49</v>
      </c>
      <c r="D1624">
        <f>MAX(C1624:C$7096)</f>
        <v>12.49</v>
      </c>
      <c r="E1624" s="219">
        <f t="shared" si="50"/>
        <v>0</v>
      </c>
      <c r="H1624" s="241">
        <v>9.0500000000000007</v>
      </c>
      <c r="I1624">
        <f>MAX(H1624:H$7096)</f>
        <v>10.86</v>
      </c>
      <c r="J1624" s="219">
        <f t="shared" si="51"/>
        <v>-0.16666666666666655</v>
      </c>
    </row>
    <row r="1625" spans="2:10">
      <c r="B1625" s="217">
        <v>43549</v>
      </c>
      <c r="C1625" s="218">
        <v>12.49</v>
      </c>
      <c r="D1625">
        <f>MAX(C1625:C$7096)</f>
        <v>12.49</v>
      </c>
      <c r="E1625" s="219">
        <f t="shared" si="50"/>
        <v>0</v>
      </c>
      <c r="H1625" s="241">
        <v>9.0500000000000007</v>
      </c>
      <c r="I1625">
        <f>MAX(H1625:H$7096)</f>
        <v>10.86</v>
      </c>
      <c r="J1625" s="219">
        <f t="shared" si="51"/>
        <v>-0.16666666666666655</v>
      </c>
    </row>
    <row r="1626" spans="2:10">
      <c r="B1626" s="217">
        <v>43546</v>
      </c>
      <c r="C1626" s="218">
        <v>12.48</v>
      </c>
      <c r="D1626">
        <f>MAX(C1626:C$7096)</f>
        <v>12.48</v>
      </c>
      <c r="E1626" s="219">
        <f t="shared" si="50"/>
        <v>0</v>
      </c>
      <c r="H1626" s="241">
        <v>9.0500000000000007</v>
      </c>
      <c r="I1626">
        <f>MAX(H1626:H$7096)</f>
        <v>10.86</v>
      </c>
      <c r="J1626" s="219">
        <f t="shared" si="51"/>
        <v>-0.16666666666666655</v>
      </c>
    </row>
    <row r="1627" spans="2:10">
      <c r="B1627" s="217">
        <v>43545</v>
      </c>
      <c r="C1627" s="218">
        <v>12.48</v>
      </c>
      <c r="D1627">
        <f>MAX(C1627:C$7096)</f>
        <v>12.48</v>
      </c>
      <c r="E1627" s="219">
        <f t="shared" si="50"/>
        <v>0</v>
      </c>
      <c r="H1627" s="241">
        <v>9.0500000000000007</v>
      </c>
      <c r="I1627">
        <f>MAX(H1627:H$7096)</f>
        <v>10.86</v>
      </c>
      <c r="J1627" s="219">
        <f t="shared" si="51"/>
        <v>-0.16666666666666655</v>
      </c>
    </row>
    <row r="1628" spans="2:10">
      <c r="B1628" s="217">
        <v>43544</v>
      </c>
      <c r="C1628" s="218">
        <v>12.48</v>
      </c>
      <c r="D1628">
        <f>MAX(C1628:C$7096)</f>
        <v>12.48</v>
      </c>
      <c r="E1628" s="219">
        <f t="shared" si="50"/>
        <v>0</v>
      </c>
      <c r="H1628" s="241">
        <v>9.0500000000000007</v>
      </c>
      <c r="I1628">
        <f>MAX(H1628:H$7096)</f>
        <v>10.86</v>
      </c>
      <c r="J1628" s="219">
        <f t="shared" si="51"/>
        <v>-0.16666666666666655</v>
      </c>
    </row>
    <row r="1629" spans="2:10">
      <c r="B1629" s="217">
        <v>43543</v>
      </c>
      <c r="C1629" s="218">
        <v>12.47</v>
      </c>
      <c r="D1629">
        <f>MAX(C1629:C$7096)</f>
        <v>12.47</v>
      </c>
      <c r="E1629" s="219">
        <f t="shared" si="50"/>
        <v>0</v>
      </c>
      <c r="H1629" s="241">
        <v>9.0500000000000007</v>
      </c>
      <c r="I1629">
        <f>MAX(H1629:H$7096)</f>
        <v>10.86</v>
      </c>
      <c r="J1629" s="219">
        <f t="shared" si="51"/>
        <v>-0.16666666666666655</v>
      </c>
    </row>
    <row r="1630" spans="2:10">
      <c r="B1630" s="217">
        <v>43542</v>
      </c>
      <c r="C1630" s="218">
        <v>12.47</v>
      </c>
      <c r="D1630">
        <f>MAX(C1630:C$7096)</f>
        <v>12.47</v>
      </c>
      <c r="E1630" s="219">
        <f t="shared" si="50"/>
        <v>0</v>
      </c>
      <c r="H1630" s="241">
        <v>9.0500000000000007</v>
      </c>
      <c r="I1630">
        <f>MAX(H1630:H$7096)</f>
        <v>10.86</v>
      </c>
      <c r="J1630" s="219">
        <f t="shared" si="51"/>
        <v>-0.16666666666666655</v>
      </c>
    </row>
    <row r="1631" spans="2:10">
      <c r="B1631" s="217">
        <v>43539</v>
      </c>
      <c r="C1631" s="218">
        <v>12.47</v>
      </c>
      <c r="D1631">
        <f>MAX(C1631:C$7096)</f>
        <v>12.47</v>
      </c>
      <c r="E1631" s="219">
        <f t="shared" si="50"/>
        <v>0</v>
      </c>
      <c r="H1631" s="241">
        <v>9.0500000000000007</v>
      </c>
      <c r="I1631">
        <f>MAX(H1631:H$7096)</f>
        <v>10.86</v>
      </c>
      <c r="J1631" s="219">
        <f t="shared" si="51"/>
        <v>-0.16666666666666655</v>
      </c>
    </row>
    <row r="1632" spans="2:10">
      <c r="B1632" s="217">
        <v>43538</v>
      </c>
      <c r="C1632" s="218">
        <v>12.47</v>
      </c>
      <c r="D1632">
        <f>MAX(C1632:C$7096)</f>
        <v>12.47</v>
      </c>
      <c r="E1632" s="219">
        <f t="shared" si="50"/>
        <v>0</v>
      </c>
      <c r="H1632" s="241">
        <v>9.0500000000000007</v>
      </c>
      <c r="I1632">
        <f>MAX(H1632:H$7096)</f>
        <v>10.86</v>
      </c>
      <c r="J1632" s="219">
        <f t="shared" si="51"/>
        <v>-0.16666666666666655</v>
      </c>
    </row>
    <row r="1633" spans="2:10">
      <c r="B1633" s="217">
        <v>43537</v>
      </c>
      <c r="C1633" s="218">
        <v>12.46</v>
      </c>
      <c r="D1633">
        <f>MAX(C1633:C$7096)</f>
        <v>12.46</v>
      </c>
      <c r="E1633" s="219">
        <f t="shared" si="50"/>
        <v>0</v>
      </c>
      <c r="H1633" s="241">
        <v>9.0500000000000007</v>
      </c>
      <c r="I1633">
        <f>MAX(H1633:H$7096)</f>
        <v>10.86</v>
      </c>
      <c r="J1633" s="219">
        <f t="shared" si="51"/>
        <v>-0.16666666666666655</v>
      </c>
    </row>
    <row r="1634" spans="2:10">
      <c r="B1634" s="217">
        <v>43536</v>
      </c>
      <c r="C1634" s="218">
        <v>12.46</v>
      </c>
      <c r="D1634">
        <f>MAX(C1634:C$7096)</f>
        <v>12.46</v>
      </c>
      <c r="E1634" s="219">
        <f t="shared" si="50"/>
        <v>0</v>
      </c>
      <c r="H1634" s="241">
        <v>9.0500000000000007</v>
      </c>
      <c r="I1634">
        <f>MAX(H1634:H$7096)</f>
        <v>10.86</v>
      </c>
      <c r="J1634" s="219">
        <f t="shared" si="51"/>
        <v>-0.16666666666666655</v>
      </c>
    </row>
    <row r="1635" spans="2:10">
      <c r="B1635" s="217">
        <v>43535</v>
      </c>
      <c r="C1635" s="218">
        <v>12.46</v>
      </c>
      <c r="D1635">
        <f>MAX(C1635:C$7096)</f>
        <v>12.46</v>
      </c>
      <c r="E1635" s="219">
        <f t="shared" si="50"/>
        <v>0</v>
      </c>
      <c r="H1635" s="241">
        <v>9.0500000000000007</v>
      </c>
      <c r="I1635">
        <f>MAX(H1635:H$7096)</f>
        <v>10.86</v>
      </c>
      <c r="J1635" s="219">
        <f t="shared" si="51"/>
        <v>-0.16666666666666655</v>
      </c>
    </row>
    <row r="1636" spans="2:10">
      <c r="B1636" s="217">
        <v>43532</v>
      </c>
      <c r="C1636" s="218">
        <v>12.46</v>
      </c>
      <c r="D1636">
        <f>MAX(C1636:C$7096)</f>
        <v>12.46</v>
      </c>
      <c r="E1636" s="219">
        <f t="shared" si="50"/>
        <v>0</v>
      </c>
      <c r="H1636" s="241">
        <v>9.0500000000000007</v>
      </c>
      <c r="I1636">
        <f>MAX(H1636:H$7096)</f>
        <v>10.86</v>
      </c>
      <c r="J1636" s="219">
        <f t="shared" si="51"/>
        <v>-0.16666666666666655</v>
      </c>
    </row>
    <row r="1637" spans="2:10">
      <c r="B1637" s="217">
        <v>43531</v>
      </c>
      <c r="C1637" s="218">
        <v>12.45</v>
      </c>
      <c r="D1637">
        <f>MAX(C1637:C$7096)</f>
        <v>12.45</v>
      </c>
      <c r="E1637" s="219">
        <f t="shared" si="50"/>
        <v>0</v>
      </c>
      <c r="H1637" s="241">
        <v>9.0500000000000007</v>
      </c>
      <c r="I1637">
        <f>MAX(H1637:H$7096)</f>
        <v>10.86</v>
      </c>
      <c r="J1637" s="219">
        <f t="shared" si="51"/>
        <v>-0.16666666666666655</v>
      </c>
    </row>
    <row r="1638" spans="2:10">
      <c r="B1638" s="217">
        <v>43530</v>
      </c>
      <c r="C1638" s="218">
        <v>12.45</v>
      </c>
      <c r="D1638">
        <f>MAX(C1638:C$7096)</f>
        <v>12.45</v>
      </c>
      <c r="E1638" s="219">
        <f t="shared" si="50"/>
        <v>0</v>
      </c>
      <c r="H1638" s="241">
        <v>9.0500000000000007</v>
      </c>
      <c r="I1638">
        <f>MAX(H1638:H$7096)</f>
        <v>10.86</v>
      </c>
      <c r="J1638" s="219">
        <f t="shared" si="51"/>
        <v>-0.16666666666666655</v>
      </c>
    </row>
    <row r="1639" spans="2:10">
      <c r="B1639" s="217">
        <v>43529</v>
      </c>
      <c r="C1639" s="218">
        <v>12.45</v>
      </c>
      <c r="D1639">
        <f>MAX(C1639:C$7096)</f>
        <v>12.45</v>
      </c>
      <c r="E1639" s="219">
        <f t="shared" si="50"/>
        <v>0</v>
      </c>
      <c r="H1639" s="241">
        <v>9.0500000000000007</v>
      </c>
      <c r="I1639">
        <f>MAX(H1639:H$7096)</f>
        <v>10.86</v>
      </c>
      <c r="J1639" s="219">
        <f t="shared" si="51"/>
        <v>-0.16666666666666655</v>
      </c>
    </row>
    <row r="1640" spans="2:10">
      <c r="B1640" s="217">
        <v>43528</v>
      </c>
      <c r="C1640" s="218">
        <v>12.45</v>
      </c>
      <c r="D1640">
        <f>MAX(C1640:C$7096)</f>
        <v>12.45</v>
      </c>
      <c r="E1640" s="219">
        <f t="shared" si="50"/>
        <v>0</v>
      </c>
      <c r="H1640" s="241">
        <v>9.0500000000000007</v>
      </c>
      <c r="I1640">
        <f>MAX(H1640:H$7096)</f>
        <v>10.86</v>
      </c>
      <c r="J1640" s="219">
        <f t="shared" si="51"/>
        <v>-0.16666666666666655</v>
      </c>
    </row>
    <row r="1641" spans="2:10">
      <c r="B1641" s="217">
        <v>43525</v>
      </c>
      <c r="C1641" s="218">
        <v>12.44</v>
      </c>
      <c r="D1641">
        <f>MAX(C1641:C$7096)</f>
        <v>12.44</v>
      </c>
      <c r="E1641" s="219">
        <f t="shared" si="50"/>
        <v>0</v>
      </c>
      <c r="H1641" s="241">
        <v>9.0500000000000007</v>
      </c>
      <c r="I1641">
        <f>MAX(H1641:H$7096)</f>
        <v>10.86</v>
      </c>
      <c r="J1641" s="219">
        <f t="shared" si="51"/>
        <v>-0.16666666666666655</v>
      </c>
    </row>
    <row r="1642" spans="2:10">
      <c r="B1642" s="217">
        <v>43524</v>
      </c>
      <c r="C1642" s="218">
        <v>12.44</v>
      </c>
      <c r="D1642">
        <f>MAX(C1642:C$7096)</f>
        <v>12.44</v>
      </c>
      <c r="E1642" s="219">
        <f t="shared" si="50"/>
        <v>0</v>
      </c>
      <c r="H1642" s="241">
        <v>10.86</v>
      </c>
      <c r="I1642">
        <f>MAX(H1642:H$7096)</f>
        <v>10.86</v>
      </c>
      <c r="J1642" s="219">
        <f t="shared" si="51"/>
        <v>0</v>
      </c>
    </row>
    <row r="1643" spans="2:10">
      <c r="B1643" s="217">
        <v>43523</v>
      </c>
      <c r="C1643" s="218">
        <v>12.44</v>
      </c>
      <c r="D1643">
        <f>MAX(C1643:C$7096)</f>
        <v>12.44</v>
      </c>
      <c r="E1643" s="219">
        <f t="shared" si="50"/>
        <v>0</v>
      </c>
      <c r="H1643" s="241">
        <v>10.86</v>
      </c>
      <c r="I1643">
        <f>MAX(H1643:H$7096)</f>
        <v>10.86</v>
      </c>
      <c r="J1643" s="219">
        <f t="shared" si="51"/>
        <v>0</v>
      </c>
    </row>
    <row r="1644" spans="2:10">
      <c r="B1644" s="217">
        <v>43522</v>
      </c>
      <c r="C1644" s="218">
        <v>12.44</v>
      </c>
      <c r="D1644">
        <f>MAX(C1644:C$7096)</f>
        <v>12.44</v>
      </c>
      <c r="E1644" s="219">
        <f t="shared" si="50"/>
        <v>0</v>
      </c>
      <c r="H1644" s="241">
        <v>10.86</v>
      </c>
      <c r="I1644">
        <f>MAX(H1644:H$7096)</f>
        <v>10.86</v>
      </c>
      <c r="J1644" s="219">
        <f t="shared" si="51"/>
        <v>0</v>
      </c>
    </row>
    <row r="1645" spans="2:10">
      <c r="B1645" s="217">
        <v>43521</v>
      </c>
      <c r="C1645" s="218">
        <v>12.43</v>
      </c>
      <c r="D1645">
        <f>MAX(C1645:C$7096)</f>
        <v>12.43</v>
      </c>
      <c r="E1645" s="219">
        <f t="shared" si="50"/>
        <v>0</v>
      </c>
      <c r="H1645" s="241">
        <v>10.86</v>
      </c>
      <c r="I1645">
        <f>MAX(H1645:H$7096)</f>
        <v>10.86</v>
      </c>
      <c r="J1645" s="219">
        <f t="shared" si="51"/>
        <v>0</v>
      </c>
    </row>
    <row r="1646" spans="2:10">
      <c r="B1646" s="217">
        <v>43518</v>
      </c>
      <c r="C1646" s="218">
        <v>12.43</v>
      </c>
      <c r="D1646">
        <f>MAX(C1646:C$7096)</f>
        <v>12.43</v>
      </c>
      <c r="E1646" s="219">
        <f t="shared" si="50"/>
        <v>0</v>
      </c>
      <c r="H1646" s="241">
        <v>10.86</v>
      </c>
      <c r="I1646">
        <f>MAX(H1646:H$7096)</f>
        <v>10.86</v>
      </c>
      <c r="J1646" s="219">
        <f t="shared" si="51"/>
        <v>0</v>
      </c>
    </row>
    <row r="1647" spans="2:10">
      <c r="B1647" s="217">
        <v>43517</v>
      </c>
      <c r="C1647" s="218">
        <v>12.43</v>
      </c>
      <c r="D1647">
        <f>MAX(C1647:C$7096)</f>
        <v>12.43</v>
      </c>
      <c r="E1647" s="219">
        <f t="shared" si="50"/>
        <v>0</v>
      </c>
      <c r="H1647" s="241">
        <v>10.86</v>
      </c>
      <c r="I1647">
        <f>MAX(H1647:H$7096)</f>
        <v>10.86</v>
      </c>
      <c r="J1647" s="219">
        <f t="shared" si="51"/>
        <v>0</v>
      </c>
    </row>
    <row r="1648" spans="2:10">
      <c r="B1648" s="217">
        <v>43516</v>
      </c>
      <c r="C1648" s="218">
        <v>12.42</v>
      </c>
      <c r="D1648">
        <f>MAX(C1648:C$7096)</f>
        <v>12.42</v>
      </c>
      <c r="E1648" s="219">
        <f t="shared" si="50"/>
        <v>0</v>
      </c>
      <c r="H1648" s="241">
        <v>10.86</v>
      </c>
      <c r="I1648">
        <f>MAX(H1648:H$7096)</f>
        <v>10.86</v>
      </c>
      <c r="J1648" s="219">
        <f t="shared" si="51"/>
        <v>0</v>
      </c>
    </row>
    <row r="1649" spans="2:10">
      <c r="B1649" s="217">
        <v>43515</v>
      </c>
      <c r="C1649" s="218">
        <v>12.42</v>
      </c>
      <c r="D1649">
        <f>MAX(C1649:C$7096)</f>
        <v>12.42</v>
      </c>
      <c r="E1649" s="219">
        <f t="shared" si="50"/>
        <v>0</v>
      </c>
      <c r="H1649" s="241">
        <v>10.86</v>
      </c>
      <c r="I1649">
        <f>MAX(H1649:H$7096)</f>
        <v>10.86</v>
      </c>
      <c r="J1649" s="219">
        <f t="shared" si="51"/>
        <v>0</v>
      </c>
    </row>
    <row r="1650" spans="2:10">
      <c r="B1650" s="217">
        <v>43514</v>
      </c>
      <c r="C1650" s="218">
        <v>12.42</v>
      </c>
      <c r="D1650">
        <f>MAX(C1650:C$7096)</f>
        <v>12.42</v>
      </c>
      <c r="E1650" s="219">
        <f t="shared" si="50"/>
        <v>0</v>
      </c>
      <c r="H1650" s="241">
        <v>10.86</v>
      </c>
      <c r="I1650">
        <f>MAX(H1650:H$7096)</f>
        <v>10.86</v>
      </c>
      <c r="J1650" s="219">
        <f t="shared" si="51"/>
        <v>0</v>
      </c>
    </row>
    <row r="1651" spans="2:10">
      <c r="B1651" s="217">
        <v>43511</v>
      </c>
      <c r="C1651" s="218">
        <v>12.42</v>
      </c>
      <c r="D1651">
        <f>MAX(C1651:C$7096)</f>
        <v>12.42</v>
      </c>
      <c r="E1651" s="219">
        <f t="shared" si="50"/>
        <v>0</v>
      </c>
      <c r="H1651" s="241">
        <v>10.86</v>
      </c>
      <c r="I1651">
        <f>MAX(H1651:H$7096)</f>
        <v>10.86</v>
      </c>
      <c r="J1651" s="219">
        <f t="shared" si="51"/>
        <v>0</v>
      </c>
    </row>
    <row r="1652" spans="2:10">
      <c r="B1652" s="217">
        <v>43510</v>
      </c>
      <c r="C1652" s="218">
        <v>12.41</v>
      </c>
      <c r="D1652">
        <f>MAX(C1652:C$7096)</f>
        <v>12.41</v>
      </c>
      <c r="E1652" s="219">
        <f t="shared" si="50"/>
        <v>0</v>
      </c>
      <c r="H1652" s="241">
        <v>10.86</v>
      </c>
      <c r="I1652">
        <f>MAX(H1652:H$7096)</f>
        <v>10.86</v>
      </c>
      <c r="J1652" s="219">
        <f t="shared" si="51"/>
        <v>0</v>
      </c>
    </row>
    <row r="1653" spans="2:10">
      <c r="B1653" s="217">
        <v>43509</v>
      </c>
      <c r="C1653" s="218">
        <v>12.41</v>
      </c>
      <c r="D1653">
        <f>MAX(C1653:C$7096)</f>
        <v>12.41</v>
      </c>
      <c r="E1653" s="219">
        <f t="shared" si="50"/>
        <v>0</v>
      </c>
      <c r="H1653" s="241">
        <v>10.86</v>
      </c>
      <c r="I1653">
        <f>MAX(H1653:H$7096)</f>
        <v>10.86</v>
      </c>
      <c r="J1653" s="219">
        <f t="shared" si="51"/>
        <v>0</v>
      </c>
    </row>
    <row r="1654" spans="2:10">
      <c r="B1654" s="217">
        <v>43508</v>
      </c>
      <c r="C1654" s="218">
        <v>12.38</v>
      </c>
      <c r="D1654">
        <f>MAX(C1654:C$7096)</f>
        <v>12.38</v>
      </c>
      <c r="E1654" s="219">
        <f t="shared" si="50"/>
        <v>0</v>
      </c>
      <c r="H1654" s="241">
        <v>10.86</v>
      </c>
      <c r="I1654">
        <f>MAX(H1654:H$7096)</f>
        <v>10.86</v>
      </c>
      <c r="J1654" s="219">
        <f t="shared" si="51"/>
        <v>0</v>
      </c>
    </row>
    <row r="1655" spans="2:10">
      <c r="B1655" s="217">
        <v>43507</v>
      </c>
      <c r="C1655" s="218">
        <v>12.38</v>
      </c>
      <c r="D1655">
        <f>MAX(C1655:C$7096)</f>
        <v>12.38</v>
      </c>
      <c r="E1655" s="219">
        <f t="shared" si="50"/>
        <v>0</v>
      </c>
      <c r="H1655" s="241">
        <v>10.86</v>
      </c>
      <c r="I1655">
        <f>MAX(H1655:H$7096)</f>
        <v>10.86</v>
      </c>
      <c r="J1655" s="219">
        <f t="shared" si="51"/>
        <v>0</v>
      </c>
    </row>
    <row r="1656" spans="2:10">
      <c r="B1656" s="217">
        <v>43504</v>
      </c>
      <c r="C1656" s="218">
        <v>12.38</v>
      </c>
      <c r="D1656">
        <f>MAX(C1656:C$7096)</f>
        <v>12.38</v>
      </c>
      <c r="E1656" s="219">
        <f t="shared" si="50"/>
        <v>0</v>
      </c>
      <c r="H1656" s="241">
        <v>10.86</v>
      </c>
      <c r="I1656">
        <f>MAX(H1656:H$7096)</f>
        <v>10.86</v>
      </c>
      <c r="J1656" s="219">
        <f t="shared" si="51"/>
        <v>0</v>
      </c>
    </row>
    <row r="1657" spans="2:10">
      <c r="B1657" s="217">
        <v>43503</v>
      </c>
      <c r="C1657" s="218">
        <v>12.36</v>
      </c>
      <c r="D1657">
        <f>MAX(C1657:C$7096)</f>
        <v>12.36</v>
      </c>
      <c r="E1657" s="219">
        <f t="shared" si="50"/>
        <v>0</v>
      </c>
      <c r="H1657" s="241">
        <v>10.86</v>
      </c>
      <c r="I1657">
        <f>MAX(H1657:H$7096)</f>
        <v>10.86</v>
      </c>
      <c r="J1657" s="219">
        <f t="shared" si="51"/>
        <v>0</v>
      </c>
    </row>
    <row r="1658" spans="2:10">
      <c r="B1658" s="217">
        <v>43502</v>
      </c>
      <c r="C1658" s="218">
        <v>12.36</v>
      </c>
      <c r="D1658">
        <f>MAX(C1658:C$7096)</f>
        <v>12.36</v>
      </c>
      <c r="E1658" s="219">
        <f t="shared" si="50"/>
        <v>0</v>
      </c>
      <c r="H1658" s="241">
        <v>10.86</v>
      </c>
      <c r="I1658">
        <f>MAX(H1658:H$7096)</f>
        <v>10.86</v>
      </c>
      <c r="J1658" s="219">
        <f t="shared" si="51"/>
        <v>0</v>
      </c>
    </row>
    <row r="1659" spans="2:10">
      <c r="B1659" s="217">
        <v>43501</v>
      </c>
      <c r="C1659" s="218">
        <v>12.36</v>
      </c>
      <c r="D1659">
        <f>MAX(C1659:C$7096)</f>
        <v>12.36</v>
      </c>
      <c r="E1659" s="219">
        <f t="shared" si="50"/>
        <v>0</v>
      </c>
      <c r="H1659" s="241">
        <v>10.86</v>
      </c>
      <c r="I1659">
        <f>MAX(H1659:H$7096)</f>
        <v>10.86</v>
      </c>
      <c r="J1659" s="219">
        <f t="shared" si="51"/>
        <v>0</v>
      </c>
    </row>
    <row r="1660" spans="2:10">
      <c r="B1660" s="217">
        <v>43500</v>
      </c>
      <c r="C1660" s="218">
        <v>12.36</v>
      </c>
      <c r="D1660">
        <f>MAX(C1660:C$7096)</f>
        <v>12.36</v>
      </c>
      <c r="E1660" s="219">
        <f t="shared" si="50"/>
        <v>0</v>
      </c>
      <c r="H1660" s="241">
        <v>10.86</v>
      </c>
      <c r="I1660">
        <f>MAX(H1660:H$7096)</f>
        <v>10.86</v>
      </c>
      <c r="J1660" s="219">
        <f t="shared" si="51"/>
        <v>0</v>
      </c>
    </row>
    <row r="1661" spans="2:10">
      <c r="B1661" s="217">
        <v>43497</v>
      </c>
      <c r="C1661" s="218">
        <v>12.26</v>
      </c>
      <c r="D1661">
        <f>MAX(C1661:C$7096)</f>
        <v>12.26</v>
      </c>
      <c r="E1661" s="219">
        <f t="shared" si="50"/>
        <v>0</v>
      </c>
      <c r="H1661" s="241">
        <v>10.86</v>
      </c>
      <c r="I1661">
        <f>MAX(H1661:H$7096)</f>
        <v>10.86</v>
      </c>
      <c r="J1661" s="219">
        <f t="shared" si="51"/>
        <v>0</v>
      </c>
    </row>
    <row r="1662" spans="2:10">
      <c r="B1662" s="217">
        <v>43496</v>
      </c>
      <c r="C1662" s="218">
        <v>12.17</v>
      </c>
      <c r="D1662">
        <f>MAX(C1662:C$7096)</f>
        <v>12.17</v>
      </c>
      <c r="E1662" s="219">
        <f t="shared" si="50"/>
        <v>0</v>
      </c>
      <c r="H1662" s="241">
        <v>10.86</v>
      </c>
      <c r="I1662">
        <f>MAX(H1662:H$7096)</f>
        <v>10.86</v>
      </c>
      <c r="J1662" s="219">
        <f t="shared" si="51"/>
        <v>0</v>
      </c>
    </row>
    <row r="1663" spans="2:10">
      <c r="B1663" s="217">
        <v>43495</v>
      </c>
      <c r="C1663" s="218">
        <v>12.17</v>
      </c>
      <c r="D1663">
        <f>MAX(C1663:C$7096)</f>
        <v>12.17</v>
      </c>
      <c r="E1663" s="219">
        <f t="shared" si="50"/>
        <v>0</v>
      </c>
      <c r="H1663" s="241">
        <v>10.86</v>
      </c>
      <c r="I1663">
        <f>MAX(H1663:H$7096)</f>
        <v>10.86</v>
      </c>
      <c r="J1663" s="219">
        <f t="shared" si="51"/>
        <v>0</v>
      </c>
    </row>
    <row r="1664" spans="2:10">
      <c r="B1664" s="217">
        <v>43494</v>
      </c>
      <c r="C1664" s="218">
        <v>12.17</v>
      </c>
      <c r="D1664">
        <f>MAX(C1664:C$7096)</f>
        <v>12.17</v>
      </c>
      <c r="E1664" s="219">
        <f t="shared" si="50"/>
        <v>0</v>
      </c>
      <c r="H1664" s="241">
        <v>10.86</v>
      </c>
      <c r="I1664">
        <f>MAX(H1664:H$7096)</f>
        <v>10.86</v>
      </c>
      <c r="J1664" s="219">
        <f t="shared" si="51"/>
        <v>0</v>
      </c>
    </row>
    <row r="1665" spans="2:10">
      <c r="B1665" s="217">
        <v>43493</v>
      </c>
      <c r="C1665" s="218">
        <v>12.16</v>
      </c>
      <c r="D1665">
        <f>MAX(C1665:C$7096)</f>
        <v>12.16</v>
      </c>
      <c r="E1665" s="219">
        <f t="shared" si="50"/>
        <v>0</v>
      </c>
      <c r="H1665" s="241">
        <v>10.86</v>
      </c>
      <c r="I1665">
        <f>MAX(H1665:H$7096)</f>
        <v>10.86</v>
      </c>
      <c r="J1665" s="219">
        <f t="shared" si="51"/>
        <v>0</v>
      </c>
    </row>
    <row r="1666" spans="2:10">
      <c r="B1666" s="217">
        <v>43490</v>
      </c>
      <c r="C1666" s="218">
        <v>12.16</v>
      </c>
      <c r="D1666">
        <f>MAX(C1666:C$7096)</f>
        <v>12.16</v>
      </c>
      <c r="E1666" s="219">
        <f t="shared" ref="E1666:E1729" si="52">(C1666-D1666)/D1666</f>
        <v>0</v>
      </c>
      <c r="H1666" s="241">
        <v>10.86</v>
      </c>
      <c r="I1666">
        <f>MAX(H1666:H$7096)</f>
        <v>10.86</v>
      </c>
      <c r="J1666" s="219">
        <f t="shared" ref="J1666:J1729" si="53">(H1666-I1666)/I1666</f>
        <v>0</v>
      </c>
    </row>
    <row r="1667" spans="2:10">
      <c r="B1667" s="217">
        <v>43489</v>
      </c>
      <c r="C1667" s="218">
        <v>12.16</v>
      </c>
      <c r="D1667">
        <f>MAX(C1667:C$7096)</f>
        <v>12.16</v>
      </c>
      <c r="E1667" s="219">
        <f t="shared" si="52"/>
        <v>0</v>
      </c>
      <c r="H1667" s="241">
        <v>10.86</v>
      </c>
      <c r="I1667">
        <f>MAX(H1667:H$7096)</f>
        <v>10.86</v>
      </c>
      <c r="J1667" s="219">
        <f t="shared" si="53"/>
        <v>0</v>
      </c>
    </row>
    <row r="1668" spans="2:10">
      <c r="B1668" s="217">
        <v>43488</v>
      </c>
      <c r="C1668" s="218">
        <v>12.16</v>
      </c>
      <c r="D1668">
        <f>MAX(C1668:C$7096)</f>
        <v>12.16</v>
      </c>
      <c r="E1668" s="219">
        <f t="shared" si="52"/>
        <v>0</v>
      </c>
      <c r="H1668" s="241">
        <v>10.86</v>
      </c>
      <c r="I1668">
        <f>MAX(H1668:H$7096)</f>
        <v>10.86</v>
      </c>
      <c r="J1668" s="219">
        <f t="shared" si="53"/>
        <v>0</v>
      </c>
    </row>
    <row r="1669" spans="2:10">
      <c r="B1669" s="217">
        <v>43487</v>
      </c>
      <c r="C1669" s="218">
        <v>12.15</v>
      </c>
      <c r="D1669">
        <f>MAX(C1669:C$7096)</f>
        <v>12.15</v>
      </c>
      <c r="E1669" s="219">
        <f t="shared" si="52"/>
        <v>0</v>
      </c>
      <c r="H1669" s="241">
        <v>10.86</v>
      </c>
      <c r="I1669">
        <f>MAX(H1669:H$7096)</f>
        <v>10.86</v>
      </c>
      <c r="J1669" s="219">
        <f t="shared" si="53"/>
        <v>0</v>
      </c>
    </row>
    <row r="1670" spans="2:10">
      <c r="B1670" s="217">
        <v>43486</v>
      </c>
      <c r="C1670" s="218">
        <v>12.15</v>
      </c>
      <c r="D1670">
        <f>MAX(C1670:C$7096)</f>
        <v>12.15</v>
      </c>
      <c r="E1670" s="219">
        <f t="shared" si="52"/>
        <v>0</v>
      </c>
      <c r="H1670" s="241">
        <v>10.86</v>
      </c>
      <c r="I1670">
        <f>MAX(H1670:H$7096)</f>
        <v>10.86</v>
      </c>
      <c r="J1670" s="219">
        <f t="shared" si="53"/>
        <v>0</v>
      </c>
    </row>
    <row r="1671" spans="2:10">
      <c r="B1671" s="217">
        <v>43483</v>
      </c>
      <c r="C1671" s="218">
        <v>12.15</v>
      </c>
      <c r="D1671">
        <f>MAX(C1671:C$7096)</f>
        <v>12.15</v>
      </c>
      <c r="E1671" s="219">
        <f t="shared" si="52"/>
        <v>0</v>
      </c>
      <c r="H1671" s="241">
        <v>10.86</v>
      </c>
      <c r="I1671">
        <f>MAX(H1671:H$7096)</f>
        <v>10.86</v>
      </c>
      <c r="J1671" s="219">
        <f t="shared" si="53"/>
        <v>0</v>
      </c>
    </row>
    <row r="1672" spans="2:10">
      <c r="B1672" s="217">
        <v>43482</v>
      </c>
      <c r="C1672" s="218">
        <v>12.15</v>
      </c>
      <c r="D1672">
        <f>MAX(C1672:C$7096)</f>
        <v>12.15</v>
      </c>
      <c r="E1672" s="219">
        <f t="shared" si="52"/>
        <v>0</v>
      </c>
      <c r="H1672" s="241">
        <v>10.86</v>
      </c>
      <c r="I1672">
        <f>MAX(H1672:H$7096)</f>
        <v>10.86</v>
      </c>
      <c r="J1672" s="219">
        <f t="shared" si="53"/>
        <v>0</v>
      </c>
    </row>
    <row r="1673" spans="2:10">
      <c r="B1673" s="217">
        <v>43481</v>
      </c>
      <c r="C1673" s="218">
        <v>12.15</v>
      </c>
      <c r="D1673">
        <f>MAX(C1673:C$7096)</f>
        <v>12.15</v>
      </c>
      <c r="E1673" s="219">
        <f t="shared" si="52"/>
        <v>0</v>
      </c>
      <c r="H1673" s="241">
        <v>10.86</v>
      </c>
      <c r="I1673">
        <f>MAX(H1673:H$7096)</f>
        <v>10.86</v>
      </c>
      <c r="J1673" s="219">
        <f t="shared" si="53"/>
        <v>0</v>
      </c>
    </row>
    <row r="1674" spans="2:10">
      <c r="B1674" s="217">
        <v>43480</v>
      </c>
      <c r="C1674" s="218">
        <v>12.14</v>
      </c>
      <c r="D1674">
        <f>MAX(C1674:C$7096)</f>
        <v>12.14</v>
      </c>
      <c r="E1674" s="219">
        <f t="shared" si="52"/>
        <v>0</v>
      </c>
      <c r="H1674" s="241">
        <v>10.86</v>
      </c>
      <c r="I1674">
        <f>MAX(H1674:H$7096)</f>
        <v>10.86</v>
      </c>
      <c r="J1674" s="219">
        <f t="shared" si="53"/>
        <v>0</v>
      </c>
    </row>
    <row r="1675" spans="2:10">
      <c r="B1675" s="217">
        <v>43479</v>
      </c>
      <c r="C1675" s="218">
        <v>12.14</v>
      </c>
      <c r="D1675">
        <f>MAX(C1675:C$7096)</f>
        <v>12.14</v>
      </c>
      <c r="E1675" s="219">
        <f t="shared" si="52"/>
        <v>0</v>
      </c>
      <c r="H1675" s="241">
        <v>10.86</v>
      </c>
      <c r="I1675">
        <f>MAX(H1675:H$7096)</f>
        <v>10.86</v>
      </c>
      <c r="J1675" s="219">
        <f t="shared" si="53"/>
        <v>0</v>
      </c>
    </row>
    <row r="1676" spans="2:10">
      <c r="B1676" s="217">
        <v>43476</v>
      </c>
      <c r="C1676" s="218">
        <v>12.14</v>
      </c>
      <c r="D1676">
        <f>MAX(C1676:C$7096)</f>
        <v>12.14</v>
      </c>
      <c r="E1676" s="219">
        <f t="shared" si="52"/>
        <v>0</v>
      </c>
      <c r="H1676" s="241">
        <v>10.86</v>
      </c>
      <c r="I1676">
        <f>MAX(H1676:H$7096)</f>
        <v>10.86</v>
      </c>
      <c r="J1676" s="219">
        <f t="shared" si="53"/>
        <v>0</v>
      </c>
    </row>
    <row r="1677" spans="2:10">
      <c r="B1677" s="217">
        <v>43475</v>
      </c>
      <c r="C1677" s="218">
        <v>12.14</v>
      </c>
      <c r="D1677">
        <f>MAX(C1677:C$7096)</f>
        <v>12.14</v>
      </c>
      <c r="E1677" s="219">
        <f t="shared" si="52"/>
        <v>0</v>
      </c>
      <c r="H1677" s="241">
        <v>10.86</v>
      </c>
      <c r="I1677">
        <f>MAX(H1677:H$7096)</f>
        <v>10.86</v>
      </c>
      <c r="J1677" s="219">
        <f t="shared" si="53"/>
        <v>0</v>
      </c>
    </row>
    <row r="1678" spans="2:10">
      <c r="B1678" s="217">
        <v>43474</v>
      </c>
      <c r="C1678" s="218">
        <v>12.14</v>
      </c>
      <c r="D1678">
        <f>MAX(C1678:C$7096)</f>
        <v>12.14</v>
      </c>
      <c r="E1678" s="219">
        <f t="shared" si="52"/>
        <v>0</v>
      </c>
      <c r="H1678" s="241">
        <v>10.86</v>
      </c>
      <c r="I1678">
        <f>MAX(H1678:H$7096)</f>
        <v>10.86</v>
      </c>
      <c r="J1678" s="219">
        <f t="shared" si="53"/>
        <v>0</v>
      </c>
    </row>
    <row r="1679" spans="2:10">
      <c r="B1679" s="217">
        <v>43473</v>
      </c>
      <c r="C1679" s="218">
        <v>12.14</v>
      </c>
      <c r="D1679">
        <f>MAX(C1679:C$7096)</f>
        <v>12.14</v>
      </c>
      <c r="E1679" s="219">
        <f t="shared" si="52"/>
        <v>0</v>
      </c>
      <c r="H1679" s="241">
        <v>10.86</v>
      </c>
      <c r="I1679">
        <f>MAX(H1679:H$7096)</f>
        <v>10.86</v>
      </c>
      <c r="J1679" s="219">
        <f t="shared" si="53"/>
        <v>0</v>
      </c>
    </row>
    <row r="1680" spans="2:10">
      <c r="B1680" s="217">
        <v>43472</v>
      </c>
      <c r="C1680" s="218">
        <v>12.14</v>
      </c>
      <c r="D1680">
        <f>MAX(C1680:C$7096)</f>
        <v>12.14</v>
      </c>
      <c r="E1680" s="219">
        <f t="shared" si="52"/>
        <v>0</v>
      </c>
      <c r="H1680" s="241">
        <v>10.86</v>
      </c>
      <c r="I1680">
        <f>MAX(H1680:H$7096)</f>
        <v>10.86</v>
      </c>
      <c r="J1680" s="219">
        <f t="shared" si="53"/>
        <v>0</v>
      </c>
    </row>
    <row r="1681" spans="2:10">
      <c r="B1681" s="217">
        <v>43469</v>
      </c>
      <c r="C1681" s="218">
        <v>12.13</v>
      </c>
      <c r="D1681">
        <f>MAX(C1681:C$7096)</f>
        <v>12.13</v>
      </c>
      <c r="E1681" s="219">
        <f t="shared" si="52"/>
        <v>0</v>
      </c>
      <c r="H1681" s="241">
        <v>10.86</v>
      </c>
      <c r="I1681">
        <f>MAX(H1681:H$7096)</f>
        <v>10.86</v>
      </c>
      <c r="J1681" s="219">
        <f t="shared" si="53"/>
        <v>0</v>
      </c>
    </row>
    <row r="1682" spans="2:10">
      <c r="B1682" s="217">
        <v>43468</v>
      </c>
      <c r="C1682" s="218">
        <v>12.13</v>
      </c>
      <c r="D1682">
        <f>MAX(C1682:C$7096)</f>
        <v>12.13</v>
      </c>
      <c r="E1682" s="219">
        <f t="shared" si="52"/>
        <v>0</v>
      </c>
      <c r="H1682" s="241">
        <v>10.86</v>
      </c>
      <c r="I1682">
        <f>MAX(H1682:H$7096)</f>
        <v>10.86</v>
      </c>
      <c r="J1682" s="219">
        <f t="shared" si="53"/>
        <v>0</v>
      </c>
    </row>
    <row r="1683" spans="2:10">
      <c r="B1683" s="217">
        <v>43467</v>
      </c>
      <c r="C1683" s="218">
        <v>12.13</v>
      </c>
      <c r="D1683">
        <f>MAX(C1683:C$7096)</f>
        <v>12.13</v>
      </c>
      <c r="E1683" s="219">
        <f t="shared" si="52"/>
        <v>0</v>
      </c>
      <c r="H1683" s="241">
        <v>10.86</v>
      </c>
      <c r="I1683">
        <f>MAX(H1683:H$7096)</f>
        <v>10.86</v>
      </c>
      <c r="J1683" s="219">
        <f t="shared" si="53"/>
        <v>0</v>
      </c>
    </row>
    <row r="1684" spans="2:10">
      <c r="B1684" s="217">
        <v>43466</v>
      </c>
      <c r="C1684" s="218">
        <v>12.13</v>
      </c>
      <c r="D1684">
        <f>MAX(C1684:C$7096)</f>
        <v>12.13</v>
      </c>
      <c r="E1684" s="219">
        <f t="shared" si="52"/>
        <v>0</v>
      </c>
      <c r="H1684" s="241">
        <v>10.86</v>
      </c>
      <c r="I1684">
        <f>MAX(H1684:H$7096)</f>
        <v>10.86</v>
      </c>
      <c r="J1684" s="219">
        <f t="shared" si="53"/>
        <v>0</v>
      </c>
    </row>
    <row r="1685" spans="2:10">
      <c r="B1685" s="217">
        <v>43465</v>
      </c>
      <c r="C1685" s="218">
        <v>12.12</v>
      </c>
      <c r="D1685">
        <f>MAX(C1685:C$7096)</f>
        <v>12.13</v>
      </c>
      <c r="E1685" s="219">
        <f t="shared" si="52"/>
        <v>-8.2440230832659213E-4</v>
      </c>
      <c r="H1685" s="241">
        <v>10.86</v>
      </c>
      <c r="I1685">
        <f>MAX(H1685:H$7096)</f>
        <v>10.86</v>
      </c>
      <c r="J1685" s="219">
        <f t="shared" si="53"/>
        <v>0</v>
      </c>
    </row>
    <row r="1686" spans="2:10">
      <c r="B1686" s="217">
        <v>43462</v>
      </c>
      <c r="C1686" s="218">
        <v>12.12</v>
      </c>
      <c r="D1686">
        <f>MAX(C1686:C$7096)</f>
        <v>12.13</v>
      </c>
      <c r="E1686" s="219">
        <f t="shared" si="52"/>
        <v>-8.2440230832659213E-4</v>
      </c>
      <c r="H1686" s="241">
        <v>10.86</v>
      </c>
      <c r="I1686">
        <f>MAX(H1686:H$7096)</f>
        <v>10.86</v>
      </c>
      <c r="J1686" s="219">
        <f t="shared" si="53"/>
        <v>0</v>
      </c>
    </row>
    <row r="1687" spans="2:10">
      <c r="B1687" s="217">
        <v>43461</v>
      </c>
      <c r="C1687" s="218">
        <v>12.12</v>
      </c>
      <c r="D1687">
        <f>MAX(C1687:C$7096)</f>
        <v>12.13</v>
      </c>
      <c r="E1687" s="219">
        <f t="shared" si="52"/>
        <v>-8.2440230832659213E-4</v>
      </c>
      <c r="H1687" s="241">
        <v>10.86</v>
      </c>
      <c r="I1687">
        <f>MAX(H1687:H$7096)</f>
        <v>10.86</v>
      </c>
      <c r="J1687" s="219">
        <f t="shared" si="53"/>
        <v>0</v>
      </c>
    </row>
    <row r="1688" spans="2:10">
      <c r="B1688" s="217">
        <v>43460</v>
      </c>
      <c r="C1688" s="218">
        <v>12.12</v>
      </c>
      <c r="D1688">
        <f>MAX(C1688:C$7096)</f>
        <v>12.13</v>
      </c>
      <c r="E1688" s="219">
        <f t="shared" si="52"/>
        <v>-8.2440230832659213E-4</v>
      </c>
      <c r="H1688" s="241">
        <v>10.86</v>
      </c>
      <c r="I1688">
        <f>MAX(H1688:H$7096)</f>
        <v>10.86</v>
      </c>
      <c r="J1688" s="219">
        <f t="shared" si="53"/>
        <v>0</v>
      </c>
    </row>
    <row r="1689" spans="2:10">
      <c r="B1689" s="217">
        <v>43459</v>
      </c>
      <c r="C1689" s="218">
        <v>12.12</v>
      </c>
      <c r="D1689">
        <f>MAX(C1689:C$7096)</f>
        <v>12.13</v>
      </c>
      <c r="E1689" s="219">
        <f t="shared" si="52"/>
        <v>-8.2440230832659213E-4</v>
      </c>
      <c r="H1689" s="241">
        <v>10.86</v>
      </c>
      <c r="I1689">
        <f>MAX(H1689:H$7096)</f>
        <v>10.86</v>
      </c>
      <c r="J1689" s="219">
        <f t="shared" si="53"/>
        <v>0</v>
      </c>
    </row>
    <row r="1690" spans="2:10">
      <c r="B1690" s="217">
        <v>43458</v>
      </c>
      <c r="C1690" s="218">
        <v>12.12</v>
      </c>
      <c r="D1690">
        <f>MAX(C1690:C$7096)</f>
        <v>12.13</v>
      </c>
      <c r="E1690" s="219">
        <f t="shared" si="52"/>
        <v>-8.2440230832659213E-4</v>
      </c>
      <c r="H1690" s="241">
        <v>10.86</v>
      </c>
      <c r="I1690">
        <f>MAX(H1690:H$7096)</f>
        <v>10.86</v>
      </c>
      <c r="J1690" s="219">
        <f t="shared" si="53"/>
        <v>0</v>
      </c>
    </row>
    <row r="1691" spans="2:10">
      <c r="B1691" s="217">
        <v>43455</v>
      </c>
      <c r="C1691" s="218">
        <v>12.11</v>
      </c>
      <c r="D1691">
        <f>MAX(C1691:C$7096)</f>
        <v>12.13</v>
      </c>
      <c r="E1691" s="219">
        <f t="shared" si="52"/>
        <v>-1.6488046166530379E-3</v>
      </c>
      <c r="H1691" s="241">
        <v>10.86</v>
      </c>
      <c r="I1691">
        <f>MAX(H1691:H$7096)</f>
        <v>10.86</v>
      </c>
      <c r="J1691" s="219">
        <f t="shared" si="53"/>
        <v>0</v>
      </c>
    </row>
    <row r="1692" spans="2:10">
      <c r="B1692" s="217">
        <v>43454</v>
      </c>
      <c r="C1692" s="218">
        <v>12.11</v>
      </c>
      <c r="D1692">
        <f>MAX(C1692:C$7096)</f>
        <v>12.13</v>
      </c>
      <c r="E1692" s="219">
        <f t="shared" si="52"/>
        <v>-1.6488046166530379E-3</v>
      </c>
      <c r="H1692" s="241">
        <v>10.86</v>
      </c>
      <c r="I1692">
        <f>MAX(H1692:H$7096)</f>
        <v>10.86</v>
      </c>
      <c r="J1692" s="219">
        <f t="shared" si="53"/>
        <v>0</v>
      </c>
    </row>
    <row r="1693" spans="2:10">
      <c r="B1693" s="217">
        <v>43453</v>
      </c>
      <c r="C1693" s="218">
        <v>12.11</v>
      </c>
      <c r="D1693">
        <f>MAX(C1693:C$7096)</f>
        <v>12.13</v>
      </c>
      <c r="E1693" s="219">
        <f t="shared" si="52"/>
        <v>-1.6488046166530379E-3</v>
      </c>
      <c r="H1693" s="241">
        <v>10.86</v>
      </c>
      <c r="I1693">
        <f>MAX(H1693:H$7096)</f>
        <v>10.86</v>
      </c>
      <c r="J1693" s="219">
        <f t="shared" si="53"/>
        <v>0</v>
      </c>
    </row>
    <row r="1694" spans="2:10">
      <c r="B1694" s="217">
        <v>43452</v>
      </c>
      <c r="C1694" s="218">
        <v>12.11</v>
      </c>
      <c r="D1694">
        <f>MAX(C1694:C$7096)</f>
        <v>12.13</v>
      </c>
      <c r="E1694" s="219">
        <f t="shared" si="52"/>
        <v>-1.6488046166530379E-3</v>
      </c>
      <c r="H1694" s="241">
        <v>10.86</v>
      </c>
      <c r="I1694">
        <f>MAX(H1694:H$7096)</f>
        <v>10.86</v>
      </c>
      <c r="J1694" s="219">
        <f t="shared" si="53"/>
        <v>0</v>
      </c>
    </row>
    <row r="1695" spans="2:10">
      <c r="B1695" s="217">
        <v>43451</v>
      </c>
      <c r="C1695" s="218">
        <v>12.11</v>
      </c>
      <c r="D1695">
        <f>MAX(C1695:C$7096)</f>
        <v>12.13</v>
      </c>
      <c r="E1695" s="219">
        <f t="shared" si="52"/>
        <v>-1.6488046166530379E-3</v>
      </c>
      <c r="H1695" s="241">
        <v>10.86</v>
      </c>
      <c r="I1695">
        <f>MAX(H1695:H$7096)</f>
        <v>10.86</v>
      </c>
      <c r="J1695" s="219">
        <f t="shared" si="53"/>
        <v>0</v>
      </c>
    </row>
    <row r="1696" spans="2:10">
      <c r="B1696" s="217">
        <v>43448</v>
      </c>
      <c r="C1696" s="218">
        <v>12.11</v>
      </c>
      <c r="D1696">
        <f>MAX(C1696:C$7096)</f>
        <v>12.13</v>
      </c>
      <c r="E1696" s="219">
        <f t="shared" si="52"/>
        <v>-1.6488046166530379E-3</v>
      </c>
      <c r="H1696" s="241">
        <v>10.86</v>
      </c>
      <c r="I1696">
        <f>MAX(H1696:H$7096)</f>
        <v>10.86</v>
      </c>
      <c r="J1696" s="219">
        <f t="shared" si="53"/>
        <v>0</v>
      </c>
    </row>
    <row r="1697" spans="2:10">
      <c r="B1697" s="217">
        <v>43447</v>
      </c>
      <c r="C1697" s="218">
        <v>12.1</v>
      </c>
      <c r="D1697">
        <f>MAX(C1697:C$7096)</f>
        <v>12.13</v>
      </c>
      <c r="E1697" s="219">
        <f t="shared" si="52"/>
        <v>-2.4732069249794836E-3</v>
      </c>
      <c r="H1697" s="241">
        <v>10.86</v>
      </c>
      <c r="I1697">
        <f>MAX(H1697:H$7096)</f>
        <v>10.86</v>
      </c>
      <c r="J1697" s="219">
        <f t="shared" si="53"/>
        <v>0</v>
      </c>
    </row>
    <row r="1698" spans="2:10">
      <c r="B1698" s="217">
        <v>43446</v>
      </c>
      <c r="C1698" s="218">
        <v>12.1</v>
      </c>
      <c r="D1698">
        <f>MAX(C1698:C$7096)</f>
        <v>12.13</v>
      </c>
      <c r="E1698" s="219">
        <f t="shared" si="52"/>
        <v>-2.4732069249794836E-3</v>
      </c>
      <c r="H1698" s="241">
        <v>10.86</v>
      </c>
      <c r="I1698">
        <f>MAX(H1698:H$7096)</f>
        <v>10.86</v>
      </c>
      <c r="J1698" s="219">
        <f t="shared" si="53"/>
        <v>0</v>
      </c>
    </row>
    <row r="1699" spans="2:10">
      <c r="B1699" s="217">
        <v>43445</v>
      </c>
      <c r="C1699" s="218">
        <v>12.1</v>
      </c>
      <c r="D1699">
        <f>MAX(C1699:C$7096)</f>
        <v>12.13</v>
      </c>
      <c r="E1699" s="219">
        <f t="shared" si="52"/>
        <v>-2.4732069249794836E-3</v>
      </c>
      <c r="H1699" s="241">
        <v>10.86</v>
      </c>
      <c r="I1699">
        <f>MAX(H1699:H$7096)</f>
        <v>10.86</v>
      </c>
      <c r="J1699" s="219">
        <f t="shared" si="53"/>
        <v>0</v>
      </c>
    </row>
    <row r="1700" spans="2:10">
      <c r="B1700" s="217">
        <v>43444</v>
      </c>
      <c r="C1700" s="218">
        <v>12.1</v>
      </c>
      <c r="D1700">
        <f>MAX(C1700:C$7096)</f>
        <v>12.13</v>
      </c>
      <c r="E1700" s="219">
        <f t="shared" si="52"/>
        <v>-2.4732069249794836E-3</v>
      </c>
      <c r="H1700" s="241">
        <v>10.86</v>
      </c>
      <c r="I1700">
        <f>MAX(H1700:H$7096)</f>
        <v>10.86</v>
      </c>
      <c r="J1700" s="219">
        <f t="shared" si="53"/>
        <v>0</v>
      </c>
    </row>
    <row r="1701" spans="2:10">
      <c r="B1701" s="217">
        <v>43441</v>
      </c>
      <c r="C1701" s="218">
        <v>12.1</v>
      </c>
      <c r="D1701">
        <f>MAX(C1701:C$7096)</f>
        <v>12.13</v>
      </c>
      <c r="E1701" s="219">
        <f t="shared" si="52"/>
        <v>-2.4732069249794836E-3</v>
      </c>
      <c r="H1701" s="241">
        <v>10.86</v>
      </c>
      <c r="I1701">
        <f>MAX(H1701:H$7096)</f>
        <v>10.86</v>
      </c>
      <c r="J1701" s="219">
        <f t="shared" si="53"/>
        <v>0</v>
      </c>
    </row>
    <row r="1702" spans="2:10">
      <c r="B1702" s="217">
        <v>43440</v>
      </c>
      <c r="C1702" s="218">
        <v>12.09</v>
      </c>
      <c r="D1702">
        <f>MAX(C1702:C$7096)</f>
        <v>12.13</v>
      </c>
      <c r="E1702" s="219">
        <f t="shared" si="52"/>
        <v>-3.2976092333059292E-3</v>
      </c>
      <c r="H1702" s="241">
        <v>10.86</v>
      </c>
      <c r="I1702">
        <f>MAX(H1702:H$7096)</f>
        <v>10.86</v>
      </c>
      <c r="J1702" s="219">
        <f t="shared" si="53"/>
        <v>0</v>
      </c>
    </row>
    <row r="1703" spans="2:10">
      <c r="B1703" s="217">
        <v>43439</v>
      </c>
      <c r="C1703" s="218">
        <v>12.09</v>
      </c>
      <c r="D1703">
        <f>MAX(C1703:C$7096)</f>
        <v>12.13</v>
      </c>
      <c r="E1703" s="219">
        <f t="shared" si="52"/>
        <v>-3.2976092333059292E-3</v>
      </c>
      <c r="H1703" s="241">
        <v>10.86</v>
      </c>
      <c r="I1703">
        <f>MAX(H1703:H$7096)</f>
        <v>10.86</v>
      </c>
      <c r="J1703" s="219">
        <f t="shared" si="53"/>
        <v>0</v>
      </c>
    </row>
    <row r="1704" spans="2:10">
      <c r="B1704" s="217">
        <v>43438</v>
      </c>
      <c r="C1704" s="218">
        <v>12.09</v>
      </c>
      <c r="D1704">
        <f>MAX(C1704:C$7096)</f>
        <v>12.13</v>
      </c>
      <c r="E1704" s="219">
        <f t="shared" si="52"/>
        <v>-3.2976092333059292E-3</v>
      </c>
      <c r="H1704" s="241">
        <v>10.86</v>
      </c>
      <c r="I1704">
        <f>MAX(H1704:H$7096)</f>
        <v>10.86</v>
      </c>
      <c r="J1704" s="219">
        <f t="shared" si="53"/>
        <v>0</v>
      </c>
    </row>
    <row r="1705" spans="2:10">
      <c r="B1705" s="217">
        <v>43437</v>
      </c>
      <c r="C1705" s="218">
        <v>12.09</v>
      </c>
      <c r="D1705">
        <f>MAX(C1705:C$7096)</f>
        <v>12.13</v>
      </c>
      <c r="E1705" s="219">
        <f t="shared" si="52"/>
        <v>-3.2976092333059292E-3</v>
      </c>
      <c r="H1705" s="241">
        <v>10.86</v>
      </c>
      <c r="I1705">
        <f>MAX(H1705:H$7096)</f>
        <v>10.86</v>
      </c>
      <c r="J1705" s="219">
        <f t="shared" si="53"/>
        <v>0</v>
      </c>
    </row>
    <row r="1706" spans="2:10">
      <c r="B1706" s="217">
        <v>43434</v>
      </c>
      <c r="C1706" s="218">
        <v>12.09</v>
      </c>
      <c r="D1706">
        <f>MAX(C1706:C$7096)</f>
        <v>12.13</v>
      </c>
      <c r="E1706" s="219">
        <f t="shared" si="52"/>
        <v>-3.2976092333059292E-3</v>
      </c>
      <c r="H1706" s="241">
        <v>10.86</v>
      </c>
      <c r="I1706">
        <f>MAX(H1706:H$7096)</f>
        <v>10.86</v>
      </c>
      <c r="J1706" s="219">
        <f t="shared" si="53"/>
        <v>0</v>
      </c>
    </row>
    <row r="1707" spans="2:10">
      <c r="B1707" s="217">
        <v>43433</v>
      </c>
      <c r="C1707" s="218">
        <v>12.09</v>
      </c>
      <c r="D1707">
        <f>MAX(C1707:C$7096)</f>
        <v>12.13</v>
      </c>
      <c r="E1707" s="219">
        <f t="shared" si="52"/>
        <v>-3.2976092333059292E-3</v>
      </c>
      <c r="H1707" s="241">
        <v>10.86</v>
      </c>
      <c r="I1707">
        <f>MAX(H1707:H$7096)</f>
        <v>10.86</v>
      </c>
      <c r="J1707" s="219">
        <f t="shared" si="53"/>
        <v>0</v>
      </c>
    </row>
    <row r="1708" spans="2:10">
      <c r="B1708" s="217">
        <v>43432</v>
      </c>
      <c r="C1708" s="218">
        <v>12.09</v>
      </c>
      <c r="D1708">
        <f>MAX(C1708:C$7096)</f>
        <v>12.13</v>
      </c>
      <c r="E1708" s="219">
        <f t="shared" si="52"/>
        <v>-3.2976092333059292E-3</v>
      </c>
      <c r="H1708" s="241">
        <v>10.33</v>
      </c>
      <c r="I1708">
        <f>MAX(H1708:H$7096)</f>
        <v>10.33</v>
      </c>
      <c r="J1708" s="219">
        <f t="shared" si="53"/>
        <v>0</v>
      </c>
    </row>
    <row r="1709" spans="2:10">
      <c r="B1709" s="217">
        <v>43431</v>
      </c>
      <c r="C1709" s="218">
        <v>12.08</v>
      </c>
      <c r="D1709">
        <f>MAX(C1709:C$7096)</f>
        <v>12.13</v>
      </c>
      <c r="E1709" s="219">
        <f t="shared" si="52"/>
        <v>-4.1220115416323753E-3</v>
      </c>
      <c r="H1709" s="241">
        <v>10.33</v>
      </c>
      <c r="I1709">
        <f>MAX(H1709:H$7096)</f>
        <v>10.33</v>
      </c>
      <c r="J1709" s="219">
        <f t="shared" si="53"/>
        <v>0</v>
      </c>
    </row>
    <row r="1710" spans="2:10">
      <c r="B1710" s="217">
        <v>43430</v>
      </c>
      <c r="C1710" s="218">
        <v>12.08</v>
      </c>
      <c r="D1710">
        <f>MAX(C1710:C$7096)</f>
        <v>12.13</v>
      </c>
      <c r="E1710" s="219">
        <f t="shared" si="52"/>
        <v>-4.1220115416323753E-3</v>
      </c>
      <c r="H1710" s="241">
        <v>10.33</v>
      </c>
      <c r="I1710">
        <f>MAX(H1710:H$7096)</f>
        <v>10.33</v>
      </c>
      <c r="J1710" s="219">
        <f t="shared" si="53"/>
        <v>0</v>
      </c>
    </row>
    <row r="1711" spans="2:10">
      <c r="B1711" s="217">
        <v>43427</v>
      </c>
      <c r="C1711" s="218">
        <v>12.08</v>
      </c>
      <c r="D1711">
        <f>MAX(C1711:C$7096)</f>
        <v>12.13</v>
      </c>
      <c r="E1711" s="219">
        <f t="shared" si="52"/>
        <v>-4.1220115416323753E-3</v>
      </c>
      <c r="H1711" s="241">
        <v>10.33</v>
      </c>
      <c r="I1711">
        <f>MAX(H1711:H$7096)</f>
        <v>10.33</v>
      </c>
      <c r="J1711" s="219">
        <f t="shared" si="53"/>
        <v>0</v>
      </c>
    </row>
    <row r="1712" spans="2:10">
      <c r="B1712" s="217">
        <v>43426</v>
      </c>
      <c r="C1712" s="218">
        <v>12.08</v>
      </c>
      <c r="D1712">
        <f>MAX(C1712:C$7096)</f>
        <v>12.13</v>
      </c>
      <c r="E1712" s="219">
        <f t="shared" si="52"/>
        <v>-4.1220115416323753E-3</v>
      </c>
      <c r="H1712" s="241">
        <v>10.33</v>
      </c>
      <c r="I1712">
        <f>MAX(H1712:H$7096)</f>
        <v>10.33</v>
      </c>
      <c r="J1712" s="219">
        <f t="shared" si="53"/>
        <v>0</v>
      </c>
    </row>
    <row r="1713" spans="2:10">
      <c r="B1713" s="217">
        <v>43425</v>
      </c>
      <c r="C1713" s="218">
        <v>12.08</v>
      </c>
      <c r="D1713">
        <f>MAX(C1713:C$7096)</f>
        <v>12.13</v>
      </c>
      <c r="E1713" s="219">
        <f t="shared" si="52"/>
        <v>-4.1220115416323753E-3</v>
      </c>
      <c r="H1713" s="241">
        <v>10.33</v>
      </c>
      <c r="I1713">
        <f>MAX(H1713:H$7096)</f>
        <v>10.33</v>
      </c>
      <c r="J1713" s="219">
        <f t="shared" si="53"/>
        <v>0</v>
      </c>
    </row>
    <row r="1714" spans="2:10">
      <c r="B1714" s="217">
        <v>43424</v>
      </c>
      <c r="C1714" s="218">
        <v>12.08</v>
      </c>
      <c r="D1714">
        <f>MAX(C1714:C$7096)</f>
        <v>12.13</v>
      </c>
      <c r="E1714" s="219">
        <f t="shared" si="52"/>
        <v>-4.1220115416323753E-3</v>
      </c>
      <c r="H1714" s="241">
        <v>10.33</v>
      </c>
      <c r="I1714">
        <f>MAX(H1714:H$7096)</f>
        <v>10.33</v>
      </c>
      <c r="J1714" s="219">
        <f t="shared" si="53"/>
        <v>0</v>
      </c>
    </row>
    <row r="1715" spans="2:10">
      <c r="B1715" s="217">
        <v>43423</v>
      </c>
      <c r="C1715" s="218">
        <v>12.08</v>
      </c>
      <c r="D1715">
        <f>MAX(C1715:C$7096)</f>
        <v>12.13</v>
      </c>
      <c r="E1715" s="219">
        <f t="shared" si="52"/>
        <v>-4.1220115416323753E-3</v>
      </c>
      <c r="H1715" s="241">
        <v>10.33</v>
      </c>
      <c r="I1715">
        <f>MAX(H1715:H$7096)</f>
        <v>10.33</v>
      </c>
      <c r="J1715" s="219">
        <f t="shared" si="53"/>
        <v>0</v>
      </c>
    </row>
    <row r="1716" spans="2:10">
      <c r="B1716" s="217">
        <v>43420</v>
      </c>
      <c r="C1716" s="218">
        <v>12.07</v>
      </c>
      <c r="D1716">
        <f>MAX(C1716:C$7096)</f>
        <v>12.13</v>
      </c>
      <c r="E1716" s="219">
        <f t="shared" si="52"/>
        <v>-4.9464138499588205E-3</v>
      </c>
      <c r="H1716" s="241">
        <v>10.33</v>
      </c>
      <c r="I1716">
        <f>MAX(H1716:H$7096)</f>
        <v>10.33</v>
      </c>
      <c r="J1716" s="219">
        <f t="shared" si="53"/>
        <v>0</v>
      </c>
    </row>
    <row r="1717" spans="2:10">
      <c r="B1717" s="217">
        <v>43419</v>
      </c>
      <c r="C1717" s="218">
        <v>12.07</v>
      </c>
      <c r="D1717">
        <f>MAX(C1717:C$7096)</f>
        <v>12.13</v>
      </c>
      <c r="E1717" s="219">
        <f t="shared" si="52"/>
        <v>-4.9464138499588205E-3</v>
      </c>
      <c r="H1717" s="241">
        <v>10.33</v>
      </c>
      <c r="I1717">
        <f>MAX(H1717:H$7096)</f>
        <v>10.33</v>
      </c>
      <c r="J1717" s="219">
        <f t="shared" si="53"/>
        <v>0</v>
      </c>
    </row>
    <row r="1718" spans="2:10">
      <c r="B1718" s="217">
        <v>43418</v>
      </c>
      <c r="C1718" s="218">
        <v>12.07</v>
      </c>
      <c r="D1718">
        <f>MAX(C1718:C$7096)</f>
        <v>12.13</v>
      </c>
      <c r="E1718" s="219">
        <f t="shared" si="52"/>
        <v>-4.9464138499588205E-3</v>
      </c>
      <c r="H1718" s="241">
        <v>10.33</v>
      </c>
      <c r="I1718">
        <f>MAX(H1718:H$7096)</f>
        <v>10.33</v>
      </c>
      <c r="J1718" s="219">
        <f t="shared" si="53"/>
        <v>0</v>
      </c>
    </row>
    <row r="1719" spans="2:10">
      <c r="B1719" s="217">
        <v>43417</v>
      </c>
      <c r="C1719" s="218">
        <v>12.07</v>
      </c>
      <c r="D1719">
        <f>MAX(C1719:C$7096)</f>
        <v>12.13</v>
      </c>
      <c r="E1719" s="219">
        <f t="shared" si="52"/>
        <v>-4.9464138499588205E-3</v>
      </c>
      <c r="H1719" s="241">
        <v>10.33</v>
      </c>
      <c r="I1719">
        <f>MAX(H1719:H$7096)</f>
        <v>10.33</v>
      </c>
      <c r="J1719" s="219">
        <f t="shared" si="53"/>
        <v>0</v>
      </c>
    </row>
    <row r="1720" spans="2:10">
      <c r="B1720" s="217">
        <v>43416</v>
      </c>
      <c r="C1720" s="218">
        <v>12.07</v>
      </c>
      <c r="D1720">
        <f>MAX(C1720:C$7096)</f>
        <v>12.13</v>
      </c>
      <c r="E1720" s="219">
        <f t="shared" si="52"/>
        <v>-4.9464138499588205E-3</v>
      </c>
      <c r="H1720" s="241">
        <v>10.33</v>
      </c>
      <c r="I1720">
        <f>MAX(H1720:H$7096)</f>
        <v>10.33</v>
      </c>
      <c r="J1720" s="219">
        <f t="shared" si="53"/>
        <v>0</v>
      </c>
    </row>
    <row r="1721" spans="2:10">
      <c r="B1721" s="217">
        <v>43413</v>
      </c>
      <c r="C1721" s="218">
        <v>12.07</v>
      </c>
      <c r="D1721">
        <f>MAX(C1721:C$7096)</f>
        <v>12.13</v>
      </c>
      <c r="E1721" s="219">
        <f t="shared" si="52"/>
        <v>-4.9464138499588205E-3</v>
      </c>
      <c r="H1721" s="241">
        <v>10.33</v>
      </c>
      <c r="I1721">
        <f>MAX(H1721:H$7096)</f>
        <v>10.33</v>
      </c>
      <c r="J1721" s="219">
        <f t="shared" si="53"/>
        <v>0</v>
      </c>
    </row>
    <row r="1722" spans="2:10">
      <c r="B1722" s="217">
        <v>43412</v>
      </c>
      <c r="C1722" s="218">
        <v>12.07</v>
      </c>
      <c r="D1722">
        <f>MAX(C1722:C$7096)</f>
        <v>12.13</v>
      </c>
      <c r="E1722" s="219">
        <f t="shared" si="52"/>
        <v>-4.9464138499588205E-3</v>
      </c>
      <c r="H1722" s="241">
        <v>10.33</v>
      </c>
      <c r="I1722">
        <f>MAX(H1722:H$7096)</f>
        <v>10.33</v>
      </c>
      <c r="J1722" s="219">
        <f t="shared" si="53"/>
        <v>0</v>
      </c>
    </row>
    <row r="1723" spans="2:10">
      <c r="B1723" s="217">
        <v>43411</v>
      </c>
      <c r="C1723" s="218">
        <v>12.06</v>
      </c>
      <c r="D1723">
        <f>MAX(C1723:C$7096)</f>
        <v>12.13</v>
      </c>
      <c r="E1723" s="219">
        <f t="shared" si="52"/>
        <v>-5.7708161582852666E-3</v>
      </c>
      <c r="H1723" s="241">
        <v>10.33</v>
      </c>
      <c r="I1723">
        <f>MAX(H1723:H$7096)</f>
        <v>10.33</v>
      </c>
      <c r="J1723" s="219">
        <f t="shared" si="53"/>
        <v>0</v>
      </c>
    </row>
    <row r="1724" spans="2:10">
      <c r="B1724" s="217">
        <v>43410</v>
      </c>
      <c r="C1724" s="218">
        <v>12.06</v>
      </c>
      <c r="D1724">
        <f>MAX(C1724:C$7096)</f>
        <v>12.13</v>
      </c>
      <c r="E1724" s="219">
        <f t="shared" si="52"/>
        <v>-5.7708161582852666E-3</v>
      </c>
      <c r="H1724" s="241">
        <v>10.33</v>
      </c>
      <c r="I1724">
        <f>MAX(H1724:H$7096)</f>
        <v>10.33</v>
      </c>
      <c r="J1724" s="219">
        <f t="shared" si="53"/>
        <v>0</v>
      </c>
    </row>
    <row r="1725" spans="2:10">
      <c r="B1725" s="217">
        <v>43409</v>
      </c>
      <c r="C1725" s="218">
        <v>12.06</v>
      </c>
      <c r="D1725">
        <f>MAX(C1725:C$7096)</f>
        <v>12.13</v>
      </c>
      <c r="E1725" s="219">
        <f t="shared" si="52"/>
        <v>-5.7708161582852666E-3</v>
      </c>
      <c r="H1725" s="241">
        <v>10.33</v>
      </c>
      <c r="I1725">
        <f>MAX(H1725:H$7096)</f>
        <v>10.33</v>
      </c>
      <c r="J1725" s="219">
        <f t="shared" si="53"/>
        <v>0</v>
      </c>
    </row>
    <row r="1726" spans="2:10">
      <c r="B1726" s="217">
        <v>43406</v>
      </c>
      <c r="C1726" s="218">
        <v>12.08</v>
      </c>
      <c r="D1726">
        <f>MAX(C1726:C$7096)</f>
        <v>12.13</v>
      </c>
      <c r="E1726" s="219">
        <f t="shared" si="52"/>
        <v>-4.1220115416323753E-3</v>
      </c>
      <c r="H1726" s="241">
        <v>10.33</v>
      </c>
      <c r="I1726">
        <f>MAX(H1726:H$7096)</f>
        <v>10.33</v>
      </c>
      <c r="J1726" s="219">
        <f t="shared" si="53"/>
        <v>0</v>
      </c>
    </row>
    <row r="1727" spans="2:10">
      <c r="B1727" s="217">
        <v>43405</v>
      </c>
      <c r="C1727" s="218">
        <v>11.87</v>
      </c>
      <c r="D1727">
        <f>MAX(C1727:C$7096)</f>
        <v>12.13</v>
      </c>
      <c r="E1727" s="219">
        <f t="shared" si="52"/>
        <v>-2.1434460016488174E-2</v>
      </c>
      <c r="H1727" s="241">
        <v>10.33</v>
      </c>
      <c r="I1727">
        <f>MAX(H1727:H$7096)</f>
        <v>10.33</v>
      </c>
      <c r="J1727" s="219">
        <f t="shared" si="53"/>
        <v>0</v>
      </c>
    </row>
    <row r="1728" spans="2:10">
      <c r="B1728" s="217">
        <v>43404</v>
      </c>
      <c r="C1728" s="218">
        <v>11.87</v>
      </c>
      <c r="D1728">
        <f>MAX(C1728:C$7096)</f>
        <v>12.13</v>
      </c>
      <c r="E1728" s="219">
        <f t="shared" si="52"/>
        <v>-2.1434460016488174E-2</v>
      </c>
      <c r="H1728" s="241">
        <v>10.33</v>
      </c>
      <c r="I1728">
        <f>MAX(H1728:H$7096)</f>
        <v>10.33</v>
      </c>
      <c r="J1728" s="219">
        <f t="shared" si="53"/>
        <v>0</v>
      </c>
    </row>
    <row r="1729" spans="2:10">
      <c r="B1729" s="217">
        <v>43403</v>
      </c>
      <c r="C1729" s="218">
        <v>11.87</v>
      </c>
      <c r="D1729">
        <f>MAX(C1729:C$7096)</f>
        <v>12.13</v>
      </c>
      <c r="E1729" s="219">
        <f t="shared" si="52"/>
        <v>-2.1434460016488174E-2</v>
      </c>
      <c r="H1729" s="241">
        <v>10.33</v>
      </c>
      <c r="I1729">
        <f>MAX(H1729:H$7096)</f>
        <v>10.33</v>
      </c>
      <c r="J1729" s="219">
        <f t="shared" si="53"/>
        <v>0</v>
      </c>
    </row>
    <row r="1730" spans="2:10">
      <c r="B1730" s="217">
        <v>43402</v>
      </c>
      <c r="C1730" s="218">
        <v>11.87</v>
      </c>
      <c r="D1730">
        <f>MAX(C1730:C$7096)</f>
        <v>12.13</v>
      </c>
      <c r="E1730" s="219">
        <f t="shared" ref="E1730:E1793" si="54">(C1730-D1730)/D1730</f>
        <v>-2.1434460016488174E-2</v>
      </c>
      <c r="H1730" s="241">
        <v>10.33</v>
      </c>
      <c r="I1730">
        <f>MAX(H1730:H$7096)</f>
        <v>10.33</v>
      </c>
      <c r="J1730" s="219">
        <f t="shared" ref="J1730:J1793" si="55">(H1730-I1730)/I1730</f>
        <v>0</v>
      </c>
    </row>
    <row r="1731" spans="2:10">
      <c r="B1731" s="217">
        <v>43399</v>
      </c>
      <c r="C1731" s="218">
        <v>11.87</v>
      </c>
      <c r="D1731">
        <f>MAX(C1731:C$7096)</f>
        <v>12.13</v>
      </c>
      <c r="E1731" s="219">
        <f t="shared" si="54"/>
        <v>-2.1434460016488174E-2</v>
      </c>
      <c r="H1731" s="241">
        <v>10.33</v>
      </c>
      <c r="I1731">
        <f>MAX(H1731:H$7096)</f>
        <v>10.33</v>
      </c>
      <c r="J1731" s="219">
        <f t="shared" si="55"/>
        <v>0</v>
      </c>
    </row>
    <row r="1732" spans="2:10">
      <c r="B1732" s="217">
        <v>43398</v>
      </c>
      <c r="C1732" s="218">
        <v>12.11</v>
      </c>
      <c r="D1732">
        <f>MAX(C1732:C$7096)</f>
        <v>12.13</v>
      </c>
      <c r="E1732" s="219">
        <f t="shared" si="54"/>
        <v>-1.6488046166530379E-3</v>
      </c>
      <c r="H1732" s="241">
        <v>10.33</v>
      </c>
      <c r="I1732">
        <f>MAX(H1732:H$7096)</f>
        <v>10.33</v>
      </c>
      <c r="J1732" s="219">
        <f t="shared" si="55"/>
        <v>0</v>
      </c>
    </row>
    <row r="1733" spans="2:10">
      <c r="B1733" s="217">
        <v>43397</v>
      </c>
      <c r="C1733" s="218">
        <v>12.1</v>
      </c>
      <c r="D1733">
        <f>MAX(C1733:C$7096)</f>
        <v>12.13</v>
      </c>
      <c r="E1733" s="219">
        <f t="shared" si="54"/>
        <v>-2.4732069249794836E-3</v>
      </c>
      <c r="H1733" s="241">
        <v>10.33</v>
      </c>
      <c r="I1733">
        <f>MAX(H1733:H$7096)</f>
        <v>10.33</v>
      </c>
      <c r="J1733" s="219">
        <f t="shared" si="55"/>
        <v>0</v>
      </c>
    </row>
    <row r="1734" spans="2:10">
      <c r="B1734" s="217">
        <v>43396</v>
      </c>
      <c r="C1734" s="218">
        <v>12.1</v>
      </c>
      <c r="D1734">
        <f>MAX(C1734:C$7096)</f>
        <v>12.13</v>
      </c>
      <c r="E1734" s="219">
        <f t="shared" si="54"/>
        <v>-2.4732069249794836E-3</v>
      </c>
      <c r="H1734" s="241">
        <v>10.33</v>
      </c>
      <c r="I1734">
        <f>MAX(H1734:H$7096)</f>
        <v>10.33</v>
      </c>
      <c r="J1734" s="219">
        <f t="shared" si="55"/>
        <v>0</v>
      </c>
    </row>
    <row r="1735" spans="2:10">
      <c r="B1735" s="217">
        <v>43395</v>
      </c>
      <c r="C1735" s="218">
        <v>12.1</v>
      </c>
      <c r="D1735">
        <f>MAX(C1735:C$7096)</f>
        <v>12.13</v>
      </c>
      <c r="E1735" s="219">
        <f t="shared" si="54"/>
        <v>-2.4732069249794836E-3</v>
      </c>
      <c r="H1735" s="241">
        <v>10.33</v>
      </c>
      <c r="I1735">
        <f>MAX(H1735:H$7096)</f>
        <v>10.33</v>
      </c>
      <c r="J1735" s="219">
        <f t="shared" si="55"/>
        <v>0</v>
      </c>
    </row>
    <row r="1736" spans="2:10">
      <c r="B1736" s="217">
        <v>43392</v>
      </c>
      <c r="C1736" s="218">
        <v>12.09</v>
      </c>
      <c r="D1736">
        <f>MAX(C1736:C$7096)</f>
        <v>12.13</v>
      </c>
      <c r="E1736" s="219">
        <f t="shared" si="54"/>
        <v>-3.2976092333059292E-3</v>
      </c>
      <c r="H1736" s="241">
        <v>10.33</v>
      </c>
      <c r="I1736">
        <f>MAX(H1736:H$7096)</f>
        <v>10.33</v>
      </c>
      <c r="J1736" s="219">
        <f t="shared" si="55"/>
        <v>0</v>
      </c>
    </row>
    <row r="1737" spans="2:10">
      <c r="B1737" s="217">
        <v>43391</v>
      </c>
      <c r="C1737" s="218">
        <v>12.09</v>
      </c>
      <c r="D1737">
        <f>MAX(C1737:C$7096)</f>
        <v>12.13</v>
      </c>
      <c r="E1737" s="219">
        <f t="shared" si="54"/>
        <v>-3.2976092333059292E-3</v>
      </c>
      <c r="H1737" s="241">
        <v>10.33</v>
      </c>
      <c r="I1737">
        <f>MAX(H1737:H$7096)</f>
        <v>10.33</v>
      </c>
      <c r="J1737" s="219">
        <f t="shared" si="55"/>
        <v>0</v>
      </c>
    </row>
    <row r="1738" spans="2:10">
      <c r="B1738" s="217">
        <v>43390</v>
      </c>
      <c r="C1738" s="218">
        <v>12.13</v>
      </c>
      <c r="D1738">
        <f>MAX(C1738:C$7096)</f>
        <v>12.13</v>
      </c>
      <c r="E1738" s="219">
        <f t="shared" si="54"/>
        <v>0</v>
      </c>
      <c r="H1738" s="241">
        <v>10.33</v>
      </c>
      <c r="I1738">
        <f>MAX(H1738:H$7096)</f>
        <v>10.33</v>
      </c>
      <c r="J1738" s="219">
        <f t="shared" si="55"/>
        <v>0</v>
      </c>
    </row>
    <row r="1739" spans="2:10">
      <c r="B1739" s="217">
        <v>43389</v>
      </c>
      <c r="C1739" s="218">
        <v>12.13</v>
      </c>
      <c r="D1739">
        <f>MAX(C1739:C$7096)</f>
        <v>12.13</v>
      </c>
      <c r="E1739" s="219">
        <f t="shared" si="54"/>
        <v>0</v>
      </c>
      <c r="H1739" s="241">
        <v>10.33</v>
      </c>
      <c r="I1739">
        <f>MAX(H1739:H$7096)</f>
        <v>10.33</v>
      </c>
      <c r="J1739" s="219">
        <f t="shared" si="55"/>
        <v>0</v>
      </c>
    </row>
    <row r="1740" spans="2:10">
      <c r="B1740" s="217">
        <v>43388</v>
      </c>
      <c r="C1740" s="218">
        <v>12.12</v>
      </c>
      <c r="D1740">
        <f>MAX(C1740:C$7096)</f>
        <v>12.12</v>
      </c>
      <c r="E1740" s="219">
        <f t="shared" si="54"/>
        <v>0</v>
      </c>
      <c r="H1740" s="241">
        <v>10.33</v>
      </c>
      <c r="I1740">
        <f>MAX(H1740:H$7096)</f>
        <v>10.33</v>
      </c>
      <c r="J1740" s="219">
        <f t="shared" si="55"/>
        <v>0</v>
      </c>
    </row>
    <row r="1741" spans="2:10">
      <c r="B1741" s="217">
        <v>43385</v>
      </c>
      <c r="C1741" s="218">
        <v>12.12</v>
      </c>
      <c r="D1741">
        <f>MAX(C1741:C$7096)</f>
        <v>12.12</v>
      </c>
      <c r="E1741" s="219">
        <f t="shared" si="54"/>
        <v>0</v>
      </c>
      <c r="H1741" s="241">
        <v>10.33</v>
      </c>
      <c r="I1741">
        <f>MAX(H1741:H$7096)</f>
        <v>10.33</v>
      </c>
      <c r="J1741" s="219">
        <f t="shared" si="55"/>
        <v>0</v>
      </c>
    </row>
    <row r="1742" spans="2:10">
      <c r="B1742" s="217">
        <v>43384</v>
      </c>
      <c r="C1742" s="218">
        <v>12.12</v>
      </c>
      <c r="D1742">
        <f>MAX(C1742:C$7096)</f>
        <v>12.12</v>
      </c>
      <c r="E1742" s="219">
        <f t="shared" si="54"/>
        <v>0</v>
      </c>
      <c r="H1742" s="241">
        <v>10.33</v>
      </c>
      <c r="I1742">
        <f>MAX(H1742:H$7096)</f>
        <v>10.33</v>
      </c>
      <c r="J1742" s="219">
        <f t="shared" si="55"/>
        <v>0</v>
      </c>
    </row>
    <row r="1743" spans="2:10">
      <c r="B1743" s="217">
        <v>43383</v>
      </c>
      <c r="C1743" s="218">
        <v>12.11</v>
      </c>
      <c r="D1743">
        <f>MAX(C1743:C$7096)</f>
        <v>12.11</v>
      </c>
      <c r="E1743" s="219">
        <f t="shared" si="54"/>
        <v>0</v>
      </c>
      <c r="H1743" s="241">
        <v>10.33</v>
      </c>
      <c r="I1743">
        <f>MAX(H1743:H$7096)</f>
        <v>10.33</v>
      </c>
      <c r="J1743" s="219">
        <f t="shared" si="55"/>
        <v>0</v>
      </c>
    </row>
    <row r="1744" spans="2:10">
      <c r="B1744" s="217">
        <v>43382</v>
      </c>
      <c r="C1744" s="218">
        <v>12.11</v>
      </c>
      <c r="D1744">
        <f>MAX(C1744:C$7096)</f>
        <v>12.11</v>
      </c>
      <c r="E1744" s="219">
        <f t="shared" si="54"/>
        <v>0</v>
      </c>
      <c r="H1744" s="241">
        <v>10.33</v>
      </c>
      <c r="I1744">
        <f>MAX(H1744:H$7096)</f>
        <v>10.33</v>
      </c>
      <c r="J1744" s="219">
        <f t="shared" si="55"/>
        <v>0</v>
      </c>
    </row>
    <row r="1745" spans="2:10">
      <c r="B1745" s="217">
        <v>43381</v>
      </c>
      <c r="C1745" s="218">
        <v>12.1</v>
      </c>
      <c r="D1745">
        <f>MAX(C1745:C$7096)</f>
        <v>12.1</v>
      </c>
      <c r="E1745" s="219">
        <f t="shared" si="54"/>
        <v>0</v>
      </c>
      <c r="H1745" s="241">
        <v>10.33</v>
      </c>
      <c r="I1745">
        <f>MAX(H1745:H$7096)</f>
        <v>10.33</v>
      </c>
      <c r="J1745" s="219">
        <f t="shared" si="55"/>
        <v>0</v>
      </c>
    </row>
    <row r="1746" spans="2:10">
      <c r="B1746" s="217">
        <v>43378</v>
      </c>
      <c r="C1746" s="218">
        <v>12.1</v>
      </c>
      <c r="D1746">
        <f>MAX(C1746:C$7096)</f>
        <v>12.1</v>
      </c>
      <c r="E1746" s="219">
        <f t="shared" si="54"/>
        <v>0</v>
      </c>
      <c r="H1746" s="241">
        <v>10.33</v>
      </c>
      <c r="I1746">
        <f>MAX(H1746:H$7096)</f>
        <v>10.33</v>
      </c>
      <c r="J1746" s="219">
        <f t="shared" si="55"/>
        <v>0</v>
      </c>
    </row>
    <row r="1747" spans="2:10">
      <c r="B1747" s="217">
        <v>43377</v>
      </c>
      <c r="C1747" s="218">
        <v>12.1</v>
      </c>
      <c r="D1747">
        <f>MAX(C1747:C$7096)</f>
        <v>12.1</v>
      </c>
      <c r="E1747" s="219">
        <f t="shared" si="54"/>
        <v>0</v>
      </c>
      <c r="H1747" s="241">
        <v>10.33</v>
      </c>
      <c r="I1747">
        <f>MAX(H1747:H$7096)</f>
        <v>10.33</v>
      </c>
      <c r="J1747" s="219">
        <f t="shared" si="55"/>
        <v>0</v>
      </c>
    </row>
    <row r="1748" spans="2:10">
      <c r="B1748" s="217">
        <v>43376</v>
      </c>
      <c r="C1748" s="218">
        <v>12.09</v>
      </c>
      <c r="D1748">
        <f>MAX(C1748:C$7096)</f>
        <v>12.09</v>
      </c>
      <c r="E1748" s="219">
        <f t="shared" si="54"/>
        <v>0</v>
      </c>
      <c r="H1748" s="241">
        <v>10.33</v>
      </c>
      <c r="I1748">
        <f>MAX(H1748:H$7096)</f>
        <v>10.33</v>
      </c>
      <c r="J1748" s="219">
        <f t="shared" si="55"/>
        <v>0</v>
      </c>
    </row>
    <row r="1749" spans="2:10">
      <c r="B1749" s="217">
        <v>43375</v>
      </c>
      <c r="C1749" s="218">
        <v>12.09</v>
      </c>
      <c r="D1749">
        <f>MAX(C1749:C$7096)</f>
        <v>12.09</v>
      </c>
      <c r="E1749" s="219">
        <f t="shared" si="54"/>
        <v>0</v>
      </c>
      <c r="H1749" s="241">
        <v>10.33</v>
      </c>
      <c r="I1749">
        <f>MAX(H1749:H$7096)</f>
        <v>10.33</v>
      </c>
      <c r="J1749" s="219">
        <f t="shared" si="55"/>
        <v>0</v>
      </c>
    </row>
    <row r="1750" spans="2:10">
      <c r="B1750" s="217">
        <v>43374</v>
      </c>
      <c r="C1750" s="218">
        <v>12.09</v>
      </c>
      <c r="D1750">
        <f>MAX(C1750:C$7096)</f>
        <v>12.09</v>
      </c>
      <c r="E1750" s="219">
        <f t="shared" si="54"/>
        <v>0</v>
      </c>
      <c r="H1750" s="241">
        <v>10.33</v>
      </c>
      <c r="I1750">
        <f>MAX(H1750:H$7096)</f>
        <v>10.33</v>
      </c>
      <c r="J1750" s="219">
        <f t="shared" si="55"/>
        <v>0</v>
      </c>
    </row>
    <row r="1751" spans="2:10">
      <c r="B1751" s="217">
        <v>43371</v>
      </c>
      <c r="C1751" s="218">
        <v>12.08</v>
      </c>
      <c r="D1751">
        <f>MAX(C1751:C$7096)</f>
        <v>12.08</v>
      </c>
      <c r="E1751" s="219">
        <f t="shared" si="54"/>
        <v>0</v>
      </c>
      <c r="H1751" s="241">
        <v>10.33</v>
      </c>
      <c r="I1751">
        <f>MAX(H1751:H$7096)</f>
        <v>10.33</v>
      </c>
      <c r="J1751" s="219">
        <f t="shared" si="55"/>
        <v>0</v>
      </c>
    </row>
    <row r="1752" spans="2:10">
      <c r="B1752" s="217">
        <v>43370</v>
      </c>
      <c r="C1752" s="218">
        <v>12.08</v>
      </c>
      <c r="D1752">
        <f>MAX(C1752:C$7096)</f>
        <v>12.08</v>
      </c>
      <c r="E1752" s="219">
        <f t="shared" si="54"/>
        <v>0</v>
      </c>
      <c r="H1752" s="241">
        <v>10.33</v>
      </c>
      <c r="I1752">
        <f>MAX(H1752:H$7096)</f>
        <v>10.33</v>
      </c>
      <c r="J1752" s="219">
        <f t="shared" si="55"/>
        <v>0</v>
      </c>
    </row>
    <row r="1753" spans="2:10">
      <c r="B1753" s="217">
        <v>43369</v>
      </c>
      <c r="C1753" s="218">
        <v>12.08</v>
      </c>
      <c r="D1753">
        <f>MAX(C1753:C$7096)</f>
        <v>12.08</v>
      </c>
      <c r="E1753" s="219">
        <f t="shared" si="54"/>
        <v>0</v>
      </c>
      <c r="H1753" s="241">
        <v>10.33</v>
      </c>
      <c r="I1753">
        <f>MAX(H1753:H$7096)</f>
        <v>10.33</v>
      </c>
      <c r="J1753" s="219">
        <f t="shared" si="55"/>
        <v>0</v>
      </c>
    </row>
    <row r="1754" spans="2:10">
      <c r="B1754" s="217">
        <v>43368</v>
      </c>
      <c r="C1754" s="218">
        <v>12.08</v>
      </c>
      <c r="D1754">
        <f>MAX(C1754:C$7096)</f>
        <v>12.08</v>
      </c>
      <c r="E1754" s="219">
        <f t="shared" si="54"/>
        <v>0</v>
      </c>
      <c r="H1754" s="241">
        <v>10.33</v>
      </c>
      <c r="I1754">
        <f>MAX(H1754:H$7096)</f>
        <v>10.33</v>
      </c>
      <c r="J1754" s="219">
        <f t="shared" si="55"/>
        <v>0</v>
      </c>
    </row>
    <row r="1755" spans="2:10">
      <c r="B1755" s="217">
        <v>43367</v>
      </c>
      <c r="C1755" s="218">
        <v>12.08</v>
      </c>
      <c r="D1755">
        <f>MAX(C1755:C$7096)</f>
        <v>12.08</v>
      </c>
      <c r="E1755" s="219">
        <f t="shared" si="54"/>
        <v>0</v>
      </c>
      <c r="H1755" s="241">
        <v>10.33</v>
      </c>
      <c r="I1755">
        <f>MAX(H1755:H$7096)</f>
        <v>10.33</v>
      </c>
      <c r="J1755" s="219">
        <f t="shared" si="55"/>
        <v>0</v>
      </c>
    </row>
    <row r="1756" spans="2:10">
      <c r="B1756" s="217">
        <v>43364</v>
      </c>
      <c r="C1756" s="218">
        <v>12.07</v>
      </c>
      <c r="D1756">
        <f>MAX(C1756:C$7096)</f>
        <v>12.07</v>
      </c>
      <c r="E1756" s="219">
        <f t="shared" si="54"/>
        <v>0</v>
      </c>
      <c r="H1756" s="241">
        <v>10.33</v>
      </c>
      <c r="I1756">
        <f>MAX(H1756:H$7096)</f>
        <v>10.33</v>
      </c>
      <c r="J1756" s="219">
        <f t="shared" si="55"/>
        <v>0</v>
      </c>
    </row>
    <row r="1757" spans="2:10">
      <c r="B1757" s="217">
        <v>43363</v>
      </c>
      <c r="C1757" s="218">
        <v>12.07</v>
      </c>
      <c r="D1757">
        <f>MAX(C1757:C$7096)</f>
        <v>12.07</v>
      </c>
      <c r="E1757" s="219">
        <f t="shared" si="54"/>
        <v>0</v>
      </c>
      <c r="H1757" s="241">
        <v>10.33</v>
      </c>
      <c r="I1757">
        <f>MAX(H1757:H$7096)</f>
        <v>10.33</v>
      </c>
      <c r="J1757" s="219">
        <f t="shared" si="55"/>
        <v>0</v>
      </c>
    </row>
    <row r="1758" spans="2:10">
      <c r="B1758" s="217">
        <v>43362</v>
      </c>
      <c r="C1758" s="218">
        <v>12.07</v>
      </c>
      <c r="D1758">
        <f>MAX(C1758:C$7096)</f>
        <v>12.07</v>
      </c>
      <c r="E1758" s="219">
        <f t="shared" si="54"/>
        <v>0</v>
      </c>
      <c r="H1758" s="241">
        <v>10.33</v>
      </c>
      <c r="I1758">
        <f>MAX(H1758:H$7096)</f>
        <v>10.33</v>
      </c>
      <c r="J1758" s="219">
        <f t="shared" si="55"/>
        <v>0</v>
      </c>
    </row>
    <row r="1759" spans="2:10">
      <c r="B1759" s="217">
        <v>43361</v>
      </c>
      <c r="C1759" s="218">
        <v>12.07</v>
      </c>
      <c r="D1759">
        <f>MAX(C1759:C$7096)</f>
        <v>12.07</v>
      </c>
      <c r="E1759" s="219">
        <f t="shared" si="54"/>
        <v>0</v>
      </c>
      <c r="H1759" s="241">
        <v>10.33</v>
      </c>
      <c r="I1759">
        <f>MAX(H1759:H$7096)</f>
        <v>10.33</v>
      </c>
      <c r="J1759" s="219">
        <f t="shared" si="55"/>
        <v>0</v>
      </c>
    </row>
    <row r="1760" spans="2:10">
      <c r="B1760" s="217">
        <v>43360</v>
      </c>
      <c r="C1760" s="218">
        <v>12.07</v>
      </c>
      <c r="D1760">
        <f>MAX(C1760:C$7096)</f>
        <v>12.07</v>
      </c>
      <c r="E1760" s="219">
        <f t="shared" si="54"/>
        <v>0</v>
      </c>
      <c r="H1760" s="241">
        <v>10.33</v>
      </c>
      <c r="I1760">
        <f>MAX(H1760:H$7096)</f>
        <v>10.33</v>
      </c>
      <c r="J1760" s="219">
        <f t="shared" si="55"/>
        <v>0</v>
      </c>
    </row>
    <row r="1761" spans="2:10">
      <c r="B1761" s="217">
        <v>43357</v>
      </c>
      <c r="C1761" s="218">
        <v>12.06</v>
      </c>
      <c r="D1761">
        <f>MAX(C1761:C$7096)</f>
        <v>12.06</v>
      </c>
      <c r="E1761" s="219">
        <f t="shared" si="54"/>
        <v>0</v>
      </c>
      <c r="H1761" s="241">
        <v>10.33</v>
      </c>
      <c r="I1761">
        <f>MAX(H1761:H$7096)</f>
        <v>10.33</v>
      </c>
      <c r="J1761" s="219">
        <f t="shared" si="55"/>
        <v>0</v>
      </c>
    </row>
    <row r="1762" spans="2:10">
      <c r="B1762" s="217">
        <v>43356</v>
      </c>
      <c r="C1762" s="218">
        <v>12.06</v>
      </c>
      <c r="D1762">
        <f>MAX(C1762:C$7096)</f>
        <v>12.06</v>
      </c>
      <c r="E1762" s="219">
        <f t="shared" si="54"/>
        <v>0</v>
      </c>
      <c r="H1762" s="241">
        <v>10.33</v>
      </c>
      <c r="I1762">
        <f>MAX(H1762:H$7096)</f>
        <v>10.33</v>
      </c>
      <c r="J1762" s="219">
        <f t="shared" si="55"/>
        <v>0</v>
      </c>
    </row>
    <row r="1763" spans="2:10">
      <c r="B1763" s="217">
        <v>43355</v>
      </c>
      <c r="C1763" s="218">
        <v>12.06</v>
      </c>
      <c r="D1763">
        <f>MAX(C1763:C$7096)</f>
        <v>12.06</v>
      </c>
      <c r="E1763" s="219">
        <f t="shared" si="54"/>
        <v>0</v>
      </c>
      <c r="H1763" s="241">
        <v>10.33</v>
      </c>
      <c r="I1763">
        <f>MAX(H1763:H$7096)</f>
        <v>10.33</v>
      </c>
      <c r="J1763" s="219">
        <f t="shared" si="55"/>
        <v>0</v>
      </c>
    </row>
    <row r="1764" spans="2:10">
      <c r="B1764" s="217">
        <v>43354</v>
      </c>
      <c r="C1764" s="218">
        <v>12.06</v>
      </c>
      <c r="D1764">
        <f>MAX(C1764:C$7096)</f>
        <v>12.06</v>
      </c>
      <c r="E1764" s="219">
        <f t="shared" si="54"/>
        <v>0</v>
      </c>
      <c r="H1764" s="241">
        <v>10.33</v>
      </c>
      <c r="I1764">
        <f>MAX(H1764:H$7096)</f>
        <v>10.33</v>
      </c>
      <c r="J1764" s="219">
        <f t="shared" si="55"/>
        <v>0</v>
      </c>
    </row>
    <row r="1765" spans="2:10">
      <c r="B1765" s="217">
        <v>43353</v>
      </c>
      <c r="C1765" s="218">
        <v>12.06</v>
      </c>
      <c r="D1765">
        <f>MAX(C1765:C$7096)</f>
        <v>12.06</v>
      </c>
      <c r="E1765" s="219">
        <f t="shared" si="54"/>
        <v>0</v>
      </c>
      <c r="H1765" s="241">
        <v>10.33</v>
      </c>
      <c r="I1765">
        <f>MAX(H1765:H$7096)</f>
        <v>10.33</v>
      </c>
      <c r="J1765" s="219">
        <f t="shared" si="55"/>
        <v>0</v>
      </c>
    </row>
    <row r="1766" spans="2:10">
      <c r="B1766" s="217">
        <v>43350</v>
      </c>
      <c r="C1766" s="218">
        <v>12.05</v>
      </c>
      <c r="D1766">
        <f>MAX(C1766:C$7096)</f>
        <v>12.05</v>
      </c>
      <c r="E1766" s="219">
        <f t="shared" si="54"/>
        <v>0</v>
      </c>
      <c r="H1766" s="241">
        <v>10.33</v>
      </c>
      <c r="I1766">
        <f>MAX(H1766:H$7096)</f>
        <v>10.33</v>
      </c>
      <c r="J1766" s="219">
        <f t="shared" si="55"/>
        <v>0</v>
      </c>
    </row>
    <row r="1767" spans="2:10">
      <c r="B1767" s="217">
        <v>43349</v>
      </c>
      <c r="C1767" s="218">
        <v>12.05</v>
      </c>
      <c r="D1767">
        <f>MAX(C1767:C$7096)</f>
        <v>12.05</v>
      </c>
      <c r="E1767" s="219">
        <f t="shared" si="54"/>
        <v>0</v>
      </c>
      <c r="H1767" s="241">
        <v>10.33</v>
      </c>
      <c r="I1767">
        <f>MAX(H1767:H$7096)</f>
        <v>10.33</v>
      </c>
      <c r="J1767" s="219">
        <f t="shared" si="55"/>
        <v>0</v>
      </c>
    </row>
    <row r="1768" spans="2:10">
      <c r="B1768" s="217">
        <v>43348</v>
      </c>
      <c r="C1768" s="218">
        <v>12.05</v>
      </c>
      <c r="D1768">
        <f>MAX(C1768:C$7096)</f>
        <v>12.05</v>
      </c>
      <c r="E1768" s="219">
        <f t="shared" si="54"/>
        <v>0</v>
      </c>
      <c r="H1768" s="241">
        <v>10.33</v>
      </c>
      <c r="I1768">
        <f>MAX(H1768:H$7096)</f>
        <v>10.33</v>
      </c>
      <c r="J1768" s="219">
        <f t="shared" si="55"/>
        <v>0</v>
      </c>
    </row>
    <row r="1769" spans="2:10">
      <c r="B1769" s="217">
        <v>43347</v>
      </c>
      <c r="C1769" s="218">
        <v>12.04</v>
      </c>
      <c r="D1769">
        <f>MAX(C1769:C$7096)</f>
        <v>12.04</v>
      </c>
      <c r="E1769" s="219">
        <f t="shared" si="54"/>
        <v>0</v>
      </c>
      <c r="H1769" s="241">
        <v>10.33</v>
      </c>
      <c r="I1769">
        <f>MAX(H1769:H$7096)</f>
        <v>10.33</v>
      </c>
      <c r="J1769" s="219">
        <f t="shared" si="55"/>
        <v>0</v>
      </c>
    </row>
    <row r="1770" spans="2:10">
      <c r="B1770" s="217">
        <v>43346</v>
      </c>
      <c r="C1770" s="218">
        <v>12.04</v>
      </c>
      <c r="D1770">
        <f>MAX(C1770:C$7096)</f>
        <v>12.04</v>
      </c>
      <c r="E1770" s="219">
        <f t="shared" si="54"/>
        <v>0</v>
      </c>
      <c r="H1770" s="241">
        <v>10.33</v>
      </c>
      <c r="I1770">
        <f>MAX(H1770:H$7096)</f>
        <v>10.33</v>
      </c>
      <c r="J1770" s="219">
        <f t="shared" si="55"/>
        <v>0</v>
      </c>
    </row>
    <row r="1771" spans="2:10">
      <c r="B1771" s="217">
        <v>43343</v>
      </c>
      <c r="C1771" s="218">
        <v>12.04</v>
      </c>
      <c r="D1771">
        <f>MAX(C1771:C$7096)</f>
        <v>12.04</v>
      </c>
      <c r="E1771" s="219">
        <f t="shared" si="54"/>
        <v>0</v>
      </c>
      <c r="H1771" s="241">
        <v>10.33</v>
      </c>
      <c r="I1771">
        <f>MAX(H1771:H$7096)</f>
        <v>10.33</v>
      </c>
      <c r="J1771" s="219">
        <f t="shared" si="55"/>
        <v>0</v>
      </c>
    </row>
    <row r="1772" spans="2:10">
      <c r="B1772" s="217">
        <v>43342</v>
      </c>
      <c r="C1772" s="218">
        <v>12.03</v>
      </c>
      <c r="D1772">
        <f>MAX(C1772:C$7096)</f>
        <v>12.03</v>
      </c>
      <c r="E1772" s="219">
        <f t="shared" si="54"/>
        <v>0</v>
      </c>
      <c r="H1772" s="241">
        <v>10.33</v>
      </c>
      <c r="I1772">
        <f>MAX(H1772:H$7096)</f>
        <v>10.33</v>
      </c>
      <c r="J1772" s="219">
        <f t="shared" si="55"/>
        <v>0</v>
      </c>
    </row>
    <row r="1773" spans="2:10">
      <c r="B1773" s="217">
        <v>43341</v>
      </c>
      <c r="C1773" s="218">
        <v>12.03</v>
      </c>
      <c r="D1773">
        <f>MAX(C1773:C$7096)</f>
        <v>12.03</v>
      </c>
      <c r="E1773" s="219">
        <f t="shared" si="54"/>
        <v>0</v>
      </c>
      <c r="H1773" s="241">
        <v>9.8800000000000008</v>
      </c>
      <c r="I1773">
        <f>MAX(H1773:H$7096)</f>
        <v>9.8800000000000008</v>
      </c>
      <c r="J1773" s="219">
        <f t="shared" si="55"/>
        <v>0</v>
      </c>
    </row>
    <row r="1774" spans="2:10">
      <c r="B1774" s="217">
        <v>43340</v>
      </c>
      <c r="C1774" s="218">
        <v>12.03</v>
      </c>
      <c r="D1774">
        <f>MAX(C1774:C$7096)</f>
        <v>12.03</v>
      </c>
      <c r="E1774" s="219">
        <f t="shared" si="54"/>
        <v>0</v>
      </c>
      <c r="H1774" s="241">
        <v>9.8800000000000008</v>
      </c>
      <c r="I1774">
        <f>MAX(H1774:H$7096)</f>
        <v>9.8800000000000008</v>
      </c>
      <c r="J1774" s="219">
        <f t="shared" si="55"/>
        <v>0</v>
      </c>
    </row>
    <row r="1775" spans="2:10">
      <c r="B1775" s="217">
        <v>43339</v>
      </c>
      <c r="C1775" s="218">
        <v>12.03</v>
      </c>
      <c r="D1775">
        <f>MAX(C1775:C$7096)</f>
        <v>12.03</v>
      </c>
      <c r="E1775" s="219">
        <f t="shared" si="54"/>
        <v>0</v>
      </c>
      <c r="H1775" s="241">
        <v>9.8800000000000008</v>
      </c>
      <c r="I1775">
        <f>MAX(H1775:H$7096)</f>
        <v>9.8800000000000008</v>
      </c>
      <c r="J1775" s="219">
        <f t="shared" si="55"/>
        <v>0</v>
      </c>
    </row>
    <row r="1776" spans="2:10">
      <c r="B1776" s="217">
        <v>43336</v>
      </c>
      <c r="C1776" s="218">
        <v>12.02</v>
      </c>
      <c r="D1776">
        <f>MAX(C1776:C$7096)</f>
        <v>12.02</v>
      </c>
      <c r="E1776" s="219">
        <f t="shared" si="54"/>
        <v>0</v>
      </c>
      <c r="H1776" s="241">
        <v>9.8800000000000008</v>
      </c>
      <c r="I1776">
        <f>MAX(H1776:H$7096)</f>
        <v>9.8800000000000008</v>
      </c>
      <c r="J1776" s="219">
        <f t="shared" si="55"/>
        <v>0</v>
      </c>
    </row>
    <row r="1777" spans="2:10">
      <c r="B1777" s="217">
        <v>43335</v>
      </c>
      <c r="C1777" s="218">
        <v>12.02</v>
      </c>
      <c r="D1777">
        <f>MAX(C1777:C$7096)</f>
        <v>12.02</v>
      </c>
      <c r="E1777" s="219">
        <f t="shared" si="54"/>
        <v>0</v>
      </c>
      <c r="H1777" s="241">
        <v>9.8800000000000008</v>
      </c>
      <c r="I1777">
        <f>MAX(H1777:H$7096)</f>
        <v>9.8800000000000008</v>
      </c>
      <c r="J1777" s="219">
        <f t="shared" si="55"/>
        <v>0</v>
      </c>
    </row>
    <row r="1778" spans="2:10">
      <c r="B1778" s="217">
        <v>43334</v>
      </c>
      <c r="C1778" s="218">
        <v>12.02</v>
      </c>
      <c r="D1778">
        <f>MAX(C1778:C$7096)</f>
        <v>12.02</v>
      </c>
      <c r="E1778" s="219">
        <f t="shared" si="54"/>
        <v>0</v>
      </c>
      <c r="H1778" s="241">
        <v>9.8800000000000008</v>
      </c>
      <c r="I1778">
        <f>MAX(H1778:H$7096)</f>
        <v>9.8800000000000008</v>
      </c>
      <c r="J1778" s="219">
        <f t="shared" si="55"/>
        <v>0</v>
      </c>
    </row>
    <row r="1779" spans="2:10">
      <c r="B1779" s="217">
        <v>43333</v>
      </c>
      <c r="C1779" s="218">
        <v>12.01</v>
      </c>
      <c r="D1779">
        <f>MAX(C1779:C$7096)</f>
        <v>12.01</v>
      </c>
      <c r="E1779" s="219">
        <f t="shared" si="54"/>
        <v>0</v>
      </c>
      <c r="H1779" s="241">
        <v>9.8800000000000008</v>
      </c>
      <c r="I1779">
        <f>MAX(H1779:H$7096)</f>
        <v>9.8800000000000008</v>
      </c>
      <c r="J1779" s="219">
        <f t="shared" si="55"/>
        <v>0</v>
      </c>
    </row>
    <row r="1780" spans="2:10">
      <c r="B1780" s="217">
        <v>43332</v>
      </c>
      <c r="C1780" s="218">
        <v>12.01</v>
      </c>
      <c r="D1780">
        <f>MAX(C1780:C$7096)</f>
        <v>12.01</v>
      </c>
      <c r="E1780" s="219">
        <f t="shared" si="54"/>
        <v>0</v>
      </c>
      <c r="H1780" s="241">
        <v>9.8800000000000008</v>
      </c>
      <c r="I1780">
        <f>MAX(H1780:H$7096)</f>
        <v>9.8800000000000008</v>
      </c>
      <c r="J1780" s="219">
        <f t="shared" si="55"/>
        <v>0</v>
      </c>
    </row>
    <row r="1781" spans="2:10">
      <c r="B1781" s="217">
        <v>43329</v>
      </c>
      <c r="C1781" s="218">
        <v>12.01</v>
      </c>
      <c r="D1781">
        <f>MAX(C1781:C$7096)</f>
        <v>12.01</v>
      </c>
      <c r="E1781" s="219">
        <f t="shared" si="54"/>
        <v>0</v>
      </c>
      <c r="H1781" s="241">
        <v>9.8800000000000008</v>
      </c>
      <c r="I1781">
        <f>MAX(H1781:H$7096)</f>
        <v>9.8800000000000008</v>
      </c>
      <c r="J1781" s="219">
        <f t="shared" si="55"/>
        <v>0</v>
      </c>
    </row>
    <row r="1782" spans="2:10">
      <c r="B1782" s="217">
        <v>43328</v>
      </c>
      <c r="C1782" s="218">
        <v>12</v>
      </c>
      <c r="D1782">
        <f>MAX(C1782:C$7096)</f>
        <v>12</v>
      </c>
      <c r="E1782" s="219">
        <f t="shared" si="54"/>
        <v>0</v>
      </c>
      <c r="H1782" s="241">
        <v>9.8800000000000008</v>
      </c>
      <c r="I1782">
        <f>MAX(H1782:H$7096)</f>
        <v>9.8800000000000008</v>
      </c>
      <c r="J1782" s="219">
        <f t="shared" si="55"/>
        <v>0</v>
      </c>
    </row>
    <row r="1783" spans="2:10">
      <c r="B1783" s="217">
        <v>43327</v>
      </c>
      <c r="C1783" s="218">
        <v>12</v>
      </c>
      <c r="D1783">
        <f>MAX(C1783:C$7096)</f>
        <v>12</v>
      </c>
      <c r="E1783" s="219">
        <f t="shared" si="54"/>
        <v>0</v>
      </c>
      <c r="H1783" s="241">
        <v>9.8800000000000008</v>
      </c>
      <c r="I1783">
        <f>MAX(H1783:H$7096)</f>
        <v>9.8800000000000008</v>
      </c>
      <c r="J1783" s="219">
        <f t="shared" si="55"/>
        <v>0</v>
      </c>
    </row>
    <row r="1784" spans="2:10">
      <c r="B1784" s="217">
        <v>43326</v>
      </c>
      <c r="C1784" s="218">
        <v>12</v>
      </c>
      <c r="D1784">
        <f>MAX(C1784:C$7096)</f>
        <v>12</v>
      </c>
      <c r="E1784" s="219">
        <f t="shared" si="54"/>
        <v>0</v>
      </c>
      <c r="H1784" s="241">
        <v>9.8800000000000008</v>
      </c>
      <c r="I1784">
        <f>MAX(H1784:H$7096)</f>
        <v>9.8800000000000008</v>
      </c>
      <c r="J1784" s="219">
        <f t="shared" si="55"/>
        <v>0</v>
      </c>
    </row>
    <row r="1785" spans="2:10">
      <c r="B1785" s="217">
        <v>43325</v>
      </c>
      <c r="C1785" s="218">
        <v>12</v>
      </c>
      <c r="D1785">
        <f>MAX(C1785:C$7096)</f>
        <v>12</v>
      </c>
      <c r="E1785" s="219">
        <f t="shared" si="54"/>
        <v>0</v>
      </c>
      <c r="H1785" s="241">
        <v>9.8800000000000008</v>
      </c>
      <c r="I1785">
        <f>MAX(H1785:H$7096)</f>
        <v>9.8800000000000008</v>
      </c>
      <c r="J1785" s="219">
        <f t="shared" si="55"/>
        <v>0</v>
      </c>
    </row>
    <row r="1786" spans="2:10">
      <c r="B1786" s="217">
        <v>43322</v>
      </c>
      <c r="C1786" s="218">
        <v>11.99</v>
      </c>
      <c r="D1786">
        <f>MAX(C1786:C$7096)</f>
        <v>11.99</v>
      </c>
      <c r="E1786" s="219">
        <f t="shared" si="54"/>
        <v>0</v>
      </c>
      <c r="H1786" s="241">
        <v>9.8800000000000008</v>
      </c>
      <c r="I1786">
        <f>MAX(H1786:H$7096)</f>
        <v>9.8800000000000008</v>
      </c>
      <c r="J1786" s="219">
        <f t="shared" si="55"/>
        <v>0</v>
      </c>
    </row>
    <row r="1787" spans="2:10">
      <c r="B1787" s="217">
        <v>43321</v>
      </c>
      <c r="C1787" s="218">
        <v>11.99</v>
      </c>
      <c r="D1787">
        <f>MAX(C1787:C$7096)</f>
        <v>11.99</v>
      </c>
      <c r="E1787" s="219">
        <f t="shared" si="54"/>
        <v>0</v>
      </c>
      <c r="H1787" s="241">
        <v>9.8800000000000008</v>
      </c>
      <c r="I1787">
        <f>MAX(H1787:H$7096)</f>
        <v>9.8800000000000008</v>
      </c>
      <c r="J1787" s="219">
        <f t="shared" si="55"/>
        <v>0</v>
      </c>
    </row>
    <row r="1788" spans="2:10">
      <c r="B1788" s="217">
        <v>43320</v>
      </c>
      <c r="C1788" s="218">
        <v>11.99</v>
      </c>
      <c r="D1788">
        <f>MAX(C1788:C$7096)</f>
        <v>11.99</v>
      </c>
      <c r="E1788" s="219">
        <f t="shared" si="54"/>
        <v>0</v>
      </c>
      <c r="H1788" s="241">
        <v>9.8800000000000008</v>
      </c>
      <c r="I1788">
        <f>MAX(H1788:H$7096)</f>
        <v>9.8800000000000008</v>
      </c>
      <c r="J1788" s="219">
        <f t="shared" si="55"/>
        <v>0</v>
      </c>
    </row>
    <row r="1789" spans="2:10">
      <c r="B1789" s="217">
        <v>43319</v>
      </c>
      <c r="C1789" s="218">
        <v>11.99</v>
      </c>
      <c r="D1789">
        <f>MAX(C1789:C$7096)</f>
        <v>11.99</v>
      </c>
      <c r="E1789" s="219">
        <f t="shared" si="54"/>
        <v>0</v>
      </c>
      <c r="H1789" s="241">
        <v>9.8800000000000008</v>
      </c>
      <c r="I1789">
        <f>MAX(H1789:H$7096)</f>
        <v>9.8800000000000008</v>
      </c>
      <c r="J1789" s="219">
        <f t="shared" si="55"/>
        <v>0</v>
      </c>
    </row>
    <row r="1790" spans="2:10">
      <c r="B1790" s="217">
        <v>43318</v>
      </c>
      <c r="C1790" s="218">
        <v>11.98</v>
      </c>
      <c r="D1790">
        <f>MAX(C1790:C$7096)</f>
        <v>11.98</v>
      </c>
      <c r="E1790" s="219">
        <f t="shared" si="54"/>
        <v>0</v>
      </c>
      <c r="H1790" s="241">
        <v>9.8800000000000008</v>
      </c>
      <c r="I1790">
        <f>MAX(H1790:H$7096)</f>
        <v>9.8800000000000008</v>
      </c>
      <c r="J1790" s="219">
        <f t="shared" si="55"/>
        <v>0</v>
      </c>
    </row>
    <row r="1791" spans="2:10">
      <c r="B1791" s="217">
        <v>43315</v>
      </c>
      <c r="C1791" s="218">
        <v>11.98</v>
      </c>
      <c r="D1791">
        <f>MAX(C1791:C$7096)</f>
        <v>11.98</v>
      </c>
      <c r="E1791" s="219">
        <f t="shared" si="54"/>
        <v>0</v>
      </c>
      <c r="H1791" s="241">
        <v>9.8800000000000008</v>
      </c>
      <c r="I1791">
        <f>MAX(H1791:H$7096)</f>
        <v>9.8800000000000008</v>
      </c>
      <c r="J1791" s="219">
        <f t="shared" si="55"/>
        <v>0</v>
      </c>
    </row>
    <row r="1792" spans="2:10">
      <c r="B1792" s="217">
        <v>43314</v>
      </c>
      <c r="C1792" s="218">
        <v>11.98</v>
      </c>
      <c r="D1792">
        <f>MAX(C1792:C$7096)</f>
        <v>11.98</v>
      </c>
      <c r="E1792" s="219">
        <f t="shared" si="54"/>
        <v>0</v>
      </c>
      <c r="H1792" s="241">
        <v>9.8800000000000008</v>
      </c>
      <c r="I1792">
        <f>MAX(H1792:H$7096)</f>
        <v>9.8800000000000008</v>
      </c>
      <c r="J1792" s="219">
        <f t="shared" si="55"/>
        <v>0</v>
      </c>
    </row>
    <row r="1793" spans="2:10">
      <c r="B1793" s="217">
        <v>43313</v>
      </c>
      <c r="C1793" s="218">
        <v>11.96</v>
      </c>
      <c r="D1793">
        <f>MAX(C1793:C$7096)</f>
        <v>11.96</v>
      </c>
      <c r="E1793" s="219">
        <f t="shared" si="54"/>
        <v>0</v>
      </c>
      <c r="H1793" s="241">
        <v>9.8800000000000008</v>
      </c>
      <c r="I1793">
        <f>MAX(H1793:H$7096)</f>
        <v>9.8800000000000008</v>
      </c>
      <c r="J1793" s="219">
        <f t="shared" si="55"/>
        <v>0</v>
      </c>
    </row>
    <row r="1794" spans="2:10">
      <c r="B1794" s="217">
        <v>43312</v>
      </c>
      <c r="C1794" s="218">
        <v>11.96</v>
      </c>
      <c r="D1794">
        <f>MAX(C1794:C$7096)</f>
        <v>11.96</v>
      </c>
      <c r="E1794" s="219">
        <f t="shared" ref="E1794:E1857" si="56">(C1794-D1794)/D1794</f>
        <v>0</v>
      </c>
      <c r="H1794" s="241">
        <v>9.8800000000000008</v>
      </c>
      <c r="I1794">
        <f>MAX(H1794:H$7096)</f>
        <v>9.8800000000000008</v>
      </c>
      <c r="J1794" s="219">
        <f t="shared" ref="J1794:J1857" si="57">(H1794-I1794)/I1794</f>
        <v>0</v>
      </c>
    </row>
    <row r="1795" spans="2:10">
      <c r="B1795" s="217">
        <v>43311</v>
      </c>
      <c r="C1795" s="218">
        <v>11.96</v>
      </c>
      <c r="D1795">
        <f>MAX(C1795:C$7096)</f>
        <v>11.96</v>
      </c>
      <c r="E1795" s="219">
        <f t="shared" si="56"/>
        <v>0</v>
      </c>
      <c r="H1795" s="241">
        <v>9.8800000000000008</v>
      </c>
      <c r="I1795">
        <f>MAX(H1795:H$7096)</f>
        <v>9.8800000000000008</v>
      </c>
      <c r="J1795" s="219">
        <f t="shared" si="57"/>
        <v>0</v>
      </c>
    </row>
    <row r="1796" spans="2:10">
      <c r="B1796" s="217">
        <v>43308</v>
      </c>
      <c r="C1796" s="218">
        <v>11.95</v>
      </c>
      <c r="D1796">
        <f>MAX(C1796:C$7096)</f>
        <v>11.95</v>
      </c>
      <c r="E1796" s="219">
        <f t="shared" si="56"/>
        <v>0</v>
      </c>
      <c r="H1796" s="241">
        <v>9.8800000000000008</v>
      </c>
      <c r="I1796">
        <f>MAX(H1796:H$7096)</f>
        <v>9.8800000000000008</v>
      </c>
      <c r="J1796" s="219">
        <f t="shared" si="57"/>
        <v>0</v>
      </c>
    </row>
    <row r="1797" spans="2:10">
      <c r="B1797" s="217">
        <v>43307</v>
      </c>
      <c r="C1797" s="218">
        <v>11.95</v>
      </c>
      <c r="D1797">
        <f>MAX(C1797:C$7096)</f>
        <v>11.95</v>
      </c>
      <c r="E1797" s="219">
        <f t="shared" si="56"/>
        <v>0</v>
      </c>
      <c r="H1797" s="241">
        <v>9.8800000000000008</v>
      </c>
      <c r="I1797">
        <f>MAX(H1797:H$7096)</f>
        <v>9.8800000000000008</v>
      </c>
      <c r="J1797" s="219">
        <f t="shared" si="57"/>
        <v>0</v>
      </c>
    </row>
    <row r="1798" spans="2:10">
      <c r="B1798" s="217">
        <v>43306</v>
      </c>
      <c r="C1798" s="218">
        <v>11.77</v>
      </c>
      <c r="D1798">
        <f>MAX(C1798:C$7096)</f>
        <v>11.77</v>
      </c>
      <c r="E1798" s="219">
        <f t="shared" si="56"/>
        <v>0</v>
      </c>
      <c r="H1798" s="241">
        <v>9.8800000000000008</v>
      </c>
      <c r="I1798">
        <f>MAX(H1798:H$7096)</f>
        <v>9.8800000000000008</v>
      </c>
      <c r="J1798" s="219">
        <f t="shared" si="57"/>
        <v>0</v>
      </c>
    </row>
    <row r="1799" spans="2:10">
      <c r="B1799" s="217">
        <v>43305</v>
      </c>
      <c r="C1799" s="218">
        <v>11.77</v>
      </c>
      <c r="D1799">
        <f>MAX(C1799:C$7096)</f>
        <v>11.77</v>
      </c>
      <c r="E1799" s="219">
        <f t="shared" si="56"/>
        <v>0</v>
      </c>
      <c r="H1799" s="241">
        <v>9.8800000000000008</v>
      </c>
      <c r="I1799">
        <f>MAX(H1799:H$7096)</f>
        <v>9.8800000000000008</v>
      </c>
      <c r="J1799" s="219">
        <f t="shared" si="57"/>
        <v>0</v>
      </c>
    </row>
    <row r="1800" spans="2:10">
      <c r="B1800" s="217">
        <v>43304</v>
      </c>
      <c r="C1800" s="218">
        <v>11.76</v>
      </c>
      <c r="D1800">
        <f>MAX(C1800:C$7096)</f>
        <v>11.76</v>
      </c>
      <c r="E1800" s="219">
        <f t="shared" si="56"/>
        <v>0</v>
      </c>
      <c r="H1800" s="241">
        <v>9.8800000000000008</v>
      </c>
      <c r="I1800">
        <f>MAX(H1800:H$7096)</f>
        <v>9.8800000000000008</v>
      </c>
      <c r="J1800" s="219">
        <f t="shared" si="57"/>
        <v>0</v>
      </c>
    </row>
    <row r="1801" spans="2:10">
      <c r="B1801" s="217">
        <v>43301</v>
      </c>
      <c r="C1801" s="218">
        <v>11.76</v>
      </c>
      <c r="D1801">
        <f>MAX(C1801:C$7096)</f>
        <v>11.76</v>
      </c>
      <c r="E1801" s="219">
        <f t="shared" si="56"/>
        <v>0</v>
      </c>
      <c r="H1801" s="241">
        <v>9.8800000000000008</v>
      </c>
      <c r="I1801">
        <f>MAX(H1801:H$7096)</f>
        <v>9.8800000000000008</v>
      </c>
      <c r="J1801" s="219">
        <f t="shared" si="57"/>
        <v>0</v>
      </c>
    </row>
    <row r="1802" spans="2:10">
      <c r="B1802" s="217">
        <v>43300</v>
      </c>
      <c r="C1802" s="218">
        <v>11.76</v>
      </c>
      <c r="D1802">
        <f>MAX(C1802:C$7096)</f>
        <v>11.76</v>
      </c>
      <c r="E1802" s="219">
        <f t="shared" si="56"/>
        <v>0</v>
      </c>
      <c r="H1802" s="241">
        <v>9.8800000000000008</v>
      </c>
      <c r="I1802">
        <f>MAX(H1802:H$7096)</f>
        <v>9.8800000000000008</v>
      </c>
      <c r="J1802" s="219">
        <f t="shared" si="57"/>
        <v>0</v>
      </c>
    </row>
    <row r="1803" spans="2:10">
      <c r="B1803" s="217">
        <v>43299</v>
      </c>
      <c r="C1803" s="218">
        <v>11.75</v>
      </c>
      <c r="D1803">
        <f>MAX(C1803:C$7096)</f>
        <v>11.75</v>
      </c>
      <c r="E1803" s="219">
        <f t="shared" si="56"/>
        <v>0</v>
      </c>
      <c r="H1803" s="241">
        <v>9.8800000000000008</v>
      </c>
      <c r="I1803">
        <f>MAX(H1803:H$7096)</f>
        <v>9.8800000000000008</v>
      </c>
      <c r="J1803" s="219">
        <f t="shared" si="57"/>
        <v>0</v>
      </c>
    </row>
    <row r="1804" spans="2:10">
      <c r="B1804" s="217">
        <v>43298</v>
      </c>
      <c r="C1804" s="218">
        <v>11.75</v>
      </c>
      <c r="D1804">
        <f>MAX(C1804:C$7096)</f>
        <v>11.75</v>
      </c>
      <c r="E1804" s="219">
        <f t="shared" si="56"/>
        <v>0</v>
      </c>
      <c r="H1804" s="241">
        <v>9.8800000000000008</v>
      </c>
      <c r="I1804">
        <f>MAX(H1804:H$7096)</f>
        <v>9.8800000000000008</v>
      </c>
      <c r="J1804" s="219">
        <f t="shared" si="57"/>
        <v>0</v>
      </c>
    </row>
    <row r="1805" spans="2:10">
      <c r="B1805" s="217">
        <v>43297</v>
      </c>
      <c r="C1805" s="218">
        <v>11.75</v>
      </c>
      <c r="D1805">
        <f>MAX(C1805:C$7096)</f>
        <v>11.75</v>
      </c>
      <c r="E1805" s="219">
        <f t="shared" si="56"/>
        <v>0</v>
      </c>
      <c r="H1805" s="241">
        <v>9.8800000000000008</v>
      </c>
      <c r="I1805">
        <f>MAX(H1805:H$7096)</f>
        <v>9.8800000000000008</v>
      </c>
      <c r="J1805" s="219">
        <f t="shared" si="57"/>
        <v>0</v>
      </c>
    </row>
    <row r="1806" spans="2:10">
      <c r="B1806" s="217">
        <v>43294</v>
      </c>
      <c r="C1806" s="218">
        <v>11.74</v>
      </c>
      <c r="D1806">
        <f>MAX(C1806:C$7096)</f>
        <v>11.74</v>
      </c>
      <c r="E1806" s="219">
        <f t="shared" si="56"/>
        <v>0</v>
      </c>
      <c r="H1806" s="241">
        <v>9.8800000000000008</v>
      </c>
      <c r="I1806">
        <f>MAX(H1806:H$7096)</f>
        <v>9.8800000000000008</v>
      </c>
      <c r="J1806" s="219">
        <f t="shared" si="57"/>
        <v>0</v>
      </c>
    </row>
    <row r="1807" spans="2:10">
      <c r="B1807" s="217">
        <v>43293</v>
      </c>
      <c r="C1807" s="218">
        <v>11.73</v>
      </c>
      <c r="D1807">
        <f>MAX(C1807:C$7096)</f>
        <v>11.74</v>
      </c>
      <c r="E1807" s="219">
        <f t="shared" si="56"/>
        <v>-8.5178875638839747E-4</v>
      </c>
      <c r="H1807" s="241">
        <v>9.8800000000000008</v>
      </c>
      <c r="I1807">
        <f>MAX(H1807:H$7096)</f>
        <v>9.8800000000000008</v>
      </c>
      <c r="J1807" s="219">
        <f t="shared" si="57"/>
        <v>0</v>
      </c>
    </row>
    <row r="1808" spans="2:10">
      <c r="B1808" s="217">
        <v>43292</v>
      </c>
      <c r="C1808" s="218">
        <v>11.72</v>
      </c>
      <c r="D1808">
        <f>MAX(C1808:C$7096)</f>
        <v>11.74</v>
      </c>
      <c r="E1808" s="219">
        <f t="shared" si="56"/>
        <v>-1.7035775127767949E-3</v>
      </c>
      <c r="H1808" s="241">
        <v>9.8800000000000008</v>
      </c>
      <c r="I1808">
        <f>MAX(H1808:H$7096)</f>
        <v>9.8800000000000008</v>
      </c>
      <c r="J1808" s="219">
        <f t="shared" si="57"/>
        <v>0</v>
      </c>
    </row>
    <row r="1809" spans="2:10">
      <c r="B1809" s="217">
        <v>43291</v>
      </c>
      <c r="C1809" s="218">
        <v>11.72</v>
      </c>
      <c r="D1809">
        <f>MAX(C1809:C$7096)</f>
        <v>11.74</v>
      </c>
      <c r="E1809" s="219">
        <f t="shared" si="56"/>
        <v>-1.7035775127767949E-3</v>
      </c>
      <c r="H1809" s="241">
        <v>9.8800000000000008</v>
      </c>
      <c r="I1809">
        <f>MAX(H1809:H$7096)</f>
        <v>9.8800000000000008</v>
      </c>
      <c r="J1809" s="219">
        <f t="shared" si="57"/>
        <v>0</v>
      </c>
    </row>
    <row r="1810" spans="2:10">
      <c r="B1810" s="217">
        <v>43290</v>
      </c>
      <c r="C1810" s="218">
        <v>11.72</v>
      </c>
      <c r="D1810">
        <f>MAX(C1810:C$7096)</f>
        <v>11.74</v>
      </c>
      <c r="E1810" s="219">
        <f t="shared" si="56"/>
        <v>-1.7035775127767949E-3</v>
      </c>
      <c r="H1810" s="241">
        <v>9.8800000000000008</v>
      </c>
      <c r="I1810">
        <f>MAX(H1810:H$7096)</f>
        <v>9.8800000000000008</v>
      </c>
      <c r="J1810" s="219">
        <f t="shared" si="57"/>
        <v>0</v>
      </c>
    </row>
    <row r="1811" spans="2:10">
      <c r="B1811" s="217">
        <v>43287</v>
      </c>
      <c r="C1811" s="218">
        <v>11.74</v>
      </c>
      <c r="D1811">
        <f>MAX(C1811:C$7096)</f>
        <v>11.74</v>
      </c>
      <c r="E1811" s="219">
        <f t="shared" si="56"/>
        <v>0</v>
      </c>
      <c r="H1811" s="241">
        <v>9.8800000000000008</v>
      </c>
      <c r="I1811">
        <f>MAX(H1811:H$7096)</f>
        <v>9.8800000000000008</v>
      </c>
      <c r="J1811" s="219">
        <f t="shared" si="57"/>
        <v>0</v>
      </c>
    </row>
    <row r="1812" spans="2:10">
      <c r="B1812" s="217">
        <v>43286</v>
      </c>
      <c r="C1812" s="218">
        <v>11.72</v>
      </c>
      <c r="D1812">
        <f>MAX(C1812:C$7096)</f>
        <v>11.72</v>
      </c>
      <c r="E1812" s="219">
        <f t="shared" si="56"/>
        <v>0</v>
      </c>
      <c r="H1812" s="241">
        <v>9.8800000000000008</v>
      </c>
      <c r="I1812">
        <f>MAX(H1812:H$7096)</f>
        <v>9.8800000000000008</v>
      </c>
      <c r="J1812" s="219">
        <f t="shared" si="57"/>
        <v>0</v>
      </c>
    </row>
    <row r="1813" spans="2:10">
      <c r="B1813" s="217">
        <v>43285</v>
      </c>
      <c r="C1813" s="218">
        <v>11.72</v>
      </c>
      <c r="D1813">
        <f>MAX(C1813:C$7096)</f>
        <v>11.72</v>
      </c>
      <c r="E1813" s="219">
        <f t="shared" si="56"/>
        <v>0</v>
      </c>
      <c r="H1813" s="241">
        <v>9.8800000000000008</v>
      </c>
      <c r="I1813">
        <f>MAX(H1813:H$7096)</f>
        <v>9.8800000000000008</v>
      </c>
      <c r="J1813" s="219">
        <f t="shared" si="57"/>
        <v>0</v>
      </c>
    </row>
    <row r="1814" spans="2:10">
      <c r="B1814" s="217">
        <v>43284</v>
      </c>
      <c r="C1814" s="218">
        <v>11.72</v>
      </c>
      <c r="D1814">
        <f>MAX(C1814:C$7096)</f>
        <v>11.72</v>
      </c>
      <c r="E1814" s="219">
        <f t="shared" si="56"/>
        <v>0</v>
      </c>
      <c r="H1814" s="241">
        <v>9.8800000000000008</v>
      </c>
      <c r="I1814">
        <f>MAX(H1814:H$7096)</f>
        <v>9.8800000000000008</v>
      </c>
      <c r="J1814" s="219">
        <f t="shared" si="57"/>
        <v>0</v>
      </c>
    </row>
    <row r="1815" spans="2:10">
      <c r="B1815" s="217">
        <v>43283</v>
      </c>
      <c r="C1815" s="218">
        <v>11.71</v>
      </c>
      <c r="D1815">
        <f>MAX(C1815:C$7096)</f>
        <v>11.71</v>
      </c>
      <c r="E1815" s="219">
        <f t="shared" si="56"/>
        <v>0</v>
      </c>
      <c r="H1815" s="241">
        <v>9.8800000000000008</v>
      </c>
      <c r="I1815">
        <f>MAX(H1815:H$7096)</f>
        <v>9.8800000000000008</v>
      </c>
      <c r="J1815" s="219">
        <f t="shared" si="57"/>
        <v>0</v>
      </c>
    </row>
    <row r="1816" spans="2:10">
      <c r="B1816" s="217">
        <v>43280</v>
      </c>
      <c r="C1816" s="218">
        <v>11.71</v>
      </c>
      <c r="D1816">
        <f>MAX(C1816:C$7096)</f>
        <v>11.71</v>
      </c>
      <c r="E1816" s="219">
        <f t="shared" si="56"/>
        <v>0</v>
      </c>
      <c r="H1816" s="241">
        <v>9.8800000000000008</v>
      </c>
      <c r="I1816">
        <f>MAX(H1816:H$7096)</f>
        <v>9.8800000000000008</v>
      </c>
      <c r="J1816" s="219">
        <f t="shared" si="57"/>
        <v>0</v>
      </c>
    </row>
    <row r="1817" spans="2:10">
      <c r="B1817" s="217">
        <v>43279</v>
      </c>
      <c r="C1817" s="218">
        <v>11.7</v>
      </c>
      <c r="D1817">
        <f>MAX(C1817:C$7096)</f>
        <v>11.7</v>
      </c>
      <c r="E1817" s="219">
        <f t="shared" si="56"/>
        <v>0</v>
      </c>
      <c r="H1817" s="241">
        <v>9.8800000000000008</v>
      </c>
      <c r="I1817">
        <f>MAX(H1817:H$7096)</f>
        <v>9.8800000000000008</v>
      </c>
      <c r="J1817" s="219">
        <f t="shared" si="57"/>
        <v>0</v>
      </c>
    </row>
    <row r="1818" spans="2:10">
      <c r="B1818" s="217">
        <v>43278</v>
      </c>
      <c r="C1818" s="218">
        <v>11.7</v>
      </c>
      <c r="D1818">
        <f>MAX(C1818:C$7096)</f>
        <v>11.7</v>
      </c>
      <c r="E1818" s="219">
        <f t="shared" si="56"/>
        <v>0</v>
      </c>
      <c r="H1818" s="241">
        <v>9.8800000000000008</v>
      </c>
      <c r="I1818">
        <f>MAX(H1818:H$7096)</f>
        <v>9.8800000000000008</v>
      </c>
      <c r="J1818" s="219">
        <f t="shared" si="57"/>
        <v>0</v>
      </c>
    </row>
    <row r="1819" spans="2:10">
      <c r="B1819" s="217">
        <v>43277</v>
      </c>
      <c r="C1819" s="218">
        <v>11.7</v>
      </c>
      <c r="D1819">
        <f>MAX(C1819:C$7096)</f>
        <v>11.7</v>
      </c>
      <c r="E1819" s="219">
        <f t="shared" si="56"/>
        <v>0</v>
      </c>
      <c r="H1819" s="241">
        <v>9.8800000000000008</v>
      </c>
      <c r="I1819">
        <f>MAX(H1819:H$7096)</f>
        <v>9.8800000000000008</v>
      </c>
      <c r="J1819" s="219">
        <f t="shared" si="57"/>
        <v>0</v>
      </c>
    </row>
    <row r="1820" spans="2:10">
      <c r="B1820" s="217">
        <v>43276</v>
      </c>
      <c r="C1820" s="218">
        <v>11.68</v>
      </c>
      <c r="D1820">
        <f>MAX(C1820:C$7096)</f>
        <v>11.68</v>
      </c>
      <c r="E1820" s="219">
        <f t="shared" si="56"/>
        <v>0</v>
      </c>
      <c r="H1820" s="241">
        <v>9.8800000000000008</v>
      </c>
      <c r="I1820">
        <f>MAX(H1820:H$7096)</f>
        <v>9.8800000000000008</v>
      </c>
      <c r="J1820" s="219">
        <f t="shared" si="57"/>
        <v>0</v>
      </c>
    </row>
    <row r="1821" spans="2:10">
      <c r="B1821" s="217">
        <v>43273</v>
      </c>
      <c r="C1821" s="218">
        <v>11.67</v>
      </c>
      <c r="D1821">
        <f>MAX(C1821:C$7096)</f>
        <v>11.67</v>
      </c>
      <c r="E1821" s="219">
        <f t="shared" si="56"/>
        <v>0</v>
      </c>
      <c r="H1821" s="241">
        <v>9.8800000000000008</v>
      </c>
      <c r="I1821">
        <f>MAX(H1821:H$7096)</f>
        <v>9.8800000000000008</v>
      </c>
      <c r="J1821" s="219">
        <f t="shared" si="57"/>
        <v>0</v>
      </c>
    </row>
    <row r="1822" spans="2:10">
      <c r="B1822" s="217">
        <v>43272</v>
      </c>
      <c r="C1822" s="218">
        <v>11.67</v>
      </c>
      <c r="D1822">
        <f>MAX(C1822:C$7096)</f>
        <v>11.67</v>
      </c>
      <c r="E1822" s="219">
        <f t="shared" si="56"/>
        <v>0</v>
      </c>
      <c r="H1822" s="241">
        <v>9.8800000000000008</v>
      </c>
      <c r="I1822">
        <f>MAX(H1822:H$7096)</f>
        <v>9.8800000000000008</v>
      </c>
      <c r="J1822" s="219">
        <f t="shared" si="57"/>
        <v>0</v>
      </c>
    </row>
    <row r="1823" spans="2:10">
      <c r="B1823" s="217">
        <v>43271</v>
      </c>
      <c r="C1823" s="218">
        <v>11.67</v>
      </c>
      <c r="D1823">
        <f>MAX(C1823:C$7096)</f>
        <v>11.67</v>
      </c>
      <c r="E1823" s="219">
        <f t="shared" si="56"/>
        <v>0</v>
      </c>
      <c r="H1823" s="241">
        <v>9.8800000000000008</v>
      </c>
      <c r="I1823">
        <f>MAX(H1823:H$7096)</f>
        <v>9.8800000000000008</v>
      </c>
      <c r="J1823" s="219">
        <f t="shared" si="57"/>
        <v>0</v>
      </c>
    </row>
    <row r="1824" spans="2:10">
      <c r="B1824" s="217">
        <v>43270</v>
      </c>
      <c r="C1824" s="218">
        <v>11.67</v>
      </c>
      <c r="D1824">
        <f>MAX(C1824:C$7096)</f>
        <v>11.67</v>
      </c>
      <c r="E1824" s="219">
        <f t="shared" si="56"/>
        <v>0</v>
      </c>
      <c r="H1824" s="241">
        <v>9.8800000000000008</v>
      </c>
      <c r="I1824">
        <f>MAX(H1824:H$7096)</f>
        <v>9.8800000000000008</v>
      </c>
      <c r="J1824" s="219">
        <f t="shared" si="57"/>
        <v>0</v>
      </c>
    </row>
    <row r="1825" spans="2:10">
      <c r="B1825" s="217">
        <v>43269</v>
      </c>
      <c r="C1825" s="218">
        <v>11.66</v>
      </c>
      <c r="D1825">
        <f>MAX(C1825:C$7096)</f>
        <v>11.66</v>
      </c>
      <c r="E1825" s="219">
        <f t="shared" si="56"/>
        <v>0</v>
      </c>
      <c r="H1825" s="241">
        <v>9.8800000000000008</v>
      </c>
      <c r="I1825">
        <f>MAX(H1825:H$7096)</f>
        <v>9.8800000000000008</v>
      </c>
      <c r="J1825" s="219">
        <f t="shared" si="57"/>
        <v>0</v>
      </c>
    </row>
    <row r="1826" spans="2:10">
      <c r="B1826" s="217">
        <v>43266</v>
      </c>
      <c r="C1826" s="218">
        <v>11.66</v>
      </c>
      <c r="D1826">
        <f>MAX(C1826:C$7096)</f>
        <v>11.66</v>
      </c>
      <c r="E1826" s="219">
        <f t="shared" si="56"/>
        <v>0</v>
      </c>
      <c r="H1826" s="241">
        <v>9.8800000000000008</v>
      </c>
      <c r="I1826">
        <f>MAX(H1826:H$7096)</f>
        <v>9.8800000000000008</v>
      </c>
      <c r="J1826" s="219">
        <f t="shared" si="57"/>
        <v>0</v>
      </c>
    </row>
    <row r="1827" spans="2:10">
      <c r="B1827" s="217">
        <v>43265</v>
      </c>
      <c r="C1827" s="218">
        <v>11.66</v>
      </c>
      <c r="D1827">
        <f>MAX(C1827:C$7096)</f>
        <v>11.66</v>
      </c>
      <c r="E1827" s="219">
        <f t="shared" si="56"/>
        <v>0</v>
      </c>
      <c r="H1827" s="241">
        <v>9.8800000000000008</v>
      </c>
      <c r="I1827">
        <f>MAX(H1827:H$7096)</f>
        <v>9.8800000000000008</v>
      </c>
      <c r="J1827" s="219">
        <f t="shared" si="57"/>
        <v>0</v>
      </c>
    </row>
    <row r="1828" spans="2:10">
      <c r="B1828" s="217">
        <v>43264</v>
      </c>
      <c r="C1828" s="218">
        <v>11.65</v>
      </c>
      <c r="D1828">
        <f>MAX(C1828:C$7096)</f>
        <v>11.65</v>
      </c>
      <c r="E1828" s="219">
        <f t="shared" si="56"/>
        <v>0</v>
      </c>
      <c r="H1828" s="241">
        <v>9.8800000000000008</v>
      </c>
      <c r="I1828">
        <f>MAX(H1828:H$7096)</f>
        <v>9.8800000000000008</v>
      </c>
      <c r="J1828" s="219">
        <f t="shared" si="57"/>
        <v>0</v>
      </c>
    </row>
    <row r="1829" spans="2:10">
      <c r="B1829" s="217">
        <v>43263</v>
      </c>
      <c r="C1829" s="218">
        <v>11.65</v>
      </c>
      <c r="D1829">
        <f>MAX(C1829:C$7096)</f>
        <v>11.65</v>
      </c>
      <c r="E1829" s="219">
        <f t="shared" si="56"/>
        <v>0</v>
      </c>
      <c r="H1829" s="241">
        <v>9.8800000000000008</v>
      </c>
      <c r="I1829">
        <f>MAX(H1829:H$7096)</f>
        <v>9.8800000000000008</v>
      </c>
      <c r="J1829" s="219">
        <f t="shared" si="57"/>
        <v>0</v>
      </c>
    </row>
    <row r="1830" spans="2:10">
      <c r="B1830" s="217">
        <v>43262</v>
      </c>
      <c r="C1830" s="218">
        <v>11.65</v>
      </c>
      <c r="D1830">
        <f>MAX(C1830:C$7096)</f>
        <v>11.65</v>
      </c>
      <c r="E1830" s="219">
        <f t="shared" si="56"/>
        <v>0</v>
      </c>
      <c r="H1830" s="241">
        <v>9.8800000000000008</v>
      </c>
      <c r="I1830">
        <f>MAX(H1830:H$7096)</f>
        <v>9.8800000000000008</v>
      </c>
      <c r="J1830" s="219">
        <f t="shared" si="57"/>
        <v>0</v>
      </c>
    </row>
    <row r="1831" spans="2:10">
      <c r="B1831" s="217">
        <v>43259</v>
      </c>
      <c r="C1831" s="218">
        <v>11.64</v>
      </c>
      <c r="D1831">
        <f>MAX(C1831:C$7096)</f>
        <v>11.64</v>
      </c>
      <c r="E1831" s="219">
        <f t="shared" si="56"/>
        <v>0</v>
      </c>
      <c r="H1831" s="241">
        <v>9.8800000000000008</v>
      </c>
      <c r="I1831">
        <f>MAX(H1831:H$7096)</f>
        <v>9.8800000000000008</v>
      </c>
      <c r="J1831" s="219">
        <f t="shared" si="57"/>
        <v>0</v>
      </c>
    </row>
    <row r="1832" spans="2:10">
      <c r="B1832" s="217">
        <v>43258</v>
      </c>
      <c r="C1832" s="218">
        <v>11.64</v>
      </c>
      <c r="D1832">
        <f>MAX(C1832:C$7096)</f>
        <v>11.64</v>
      </c>
      <c r="E1832" s="219">
        <f t="shared" si="56"/>
        <v>0</v>
      </c>
      <c r="H1832" s="241">
        <v>9.8800000000000008</v>
      </c>
      <c r="I1832">
        <f>MAX(H1832:H$7096)</f>
        <v>9.8800000000000008</v>
      </c>
      <c r="J1832" s="219">
        <f t="shared" si="57"/>
        <v>0</v>
      </c>
    </row>
    <row r="1833" spans="2:10">
      <c r="B1833" s="217">
        <v>43257</v>
      </c>
      <c r="C1833" s="218">
        <v>11.64</v>
      </c>
      <c r="D1833">
        <f>MAX(C1833:C$7096)</f>
        <v>11.64</v>
      </c>
      <c r="E1833" s="219">
        <f t="shared" si="56"/>
        <v>0</v>
      </c>
      <c r="H1833" s="241">
        <v>9.8800000000000008</v>
      </c>
      <c r="I1833">
        <f>MAX(H1833:H$7096)</f>
        <v>9.8800000000000008</v>
      </c>
      <c r="J1833" s="219">
        <f t="shared" si="57"/>
        <v>0</v>
      </c>
    </row>
    <row r="1834" spans="2:10">
      <c r="B1834" s="217">
        <v>43256</v>
      </c>
      <c r="C1834" s="218">
        <v>11.63</v>
      </c>
      <c r="D1834">
        <f>MAX(C1834:C$7096)</f>
        <v>11.63</v>
      </c>
      <c r="E1834" s="219">
        <f t="shared" si="56"/>
        <v>0</v>
      </c>
      <c r="H1834" s="241">
        <v>9.8800000000000008</v>
      </c>
      <c r="I1834">
        <f>MAX(H1834:H$7096)</f>
        <v>9.8800000000000008</v>
      </c>
      <c r="J1834" s="219">
        <f t="shared" si="57"/>
        <v>0</v>
      </c>
    </row>
    <row r="1835" spans="2:10">
      <c r="B1835" s="217">
        <v>43255</v>
      </c>
      <c r="C1835" s="218">
        <v>11.63</v>
      </c>
      <c r="D1835">
        <f>MAX(C1835:C$7096)</f>
        <v>11.63</v>
      </c>
      <c r="E1835" s="219">
        <f t="shared" si="56"/>
        <v>0</v>
      </c>
      <c r="H1835" s="241">
        <v>9.8800000000000008</v>
      </c>
      <c r="I1835">
        <f>MAX(H1835:H$7096)</f>
        <v>9.8800000000000008</v>
      </c>
      <c r="J1835" s="219">
        <f t="shared" si="57"/>
        <v>0</v>
      </c>
    </row>
    <row r="1836" spans="2:10">
      <c r="B1836" s="217">
        <v>43252</v>
      </c>
      <c r="C1836" s="218">
        <v>11.62</v>
      </c>
      <c r="D1836">
        <f>MAX(C1836:C$7096)</f>
        <v>11.62</v>
      </c>
      <c r="E1836" s="219">
        <f t="shared" si="56"/>
        <v>0</v>
      </c>
      <c r="H1836" s="241">
        <v>9.8800000000000008</v>
      </c>
      <c r="I1836">
        <f>MAX(H1836:H$7096)</f>
        <v>9.8800000000000008</v>
      </c>
      <c r="J1836" s="219">
        <f t="shared" si="57"/>
        <v>0</v>
      </c>
    </row>
    <row r="1837" spans="2:10">
      <c r="B1837" s="217">
        <v>43251</v>
      </c>
      <c r="C1837" s="218">
        <v>11.62</v>
      </c>
      <c r="D1837">
        <f>MAX(C1837:C$7096)</f>
        <v>11.62</v>
      </c>
      <c r="E1837" s="219">
        <f t="shared" si="56"/>
        <v>0</v>
      </c>
      <c r="H1837" s="241">
        <v>9.8800000000000008</v>
      </c>
      <c r="I1837">
        <f>MAX(H1837:H$7096)</f>
        <v>9.8800000000000008</v>
      </c>
      <c r="J1837" s="219">
        <f t="shared" si="57"/>
        <v>0</v>
      </c>
    </row>
    <row r="1838" spans="2:10">
      <c r="B1838" s="217">
        <v>43250</v>
      </c>
      <c r="C1838" s="218">
        <v>11.62</v>
      </c>
      <c r="D1838">
        <f>MAX(C1838:C$7096)</f>
        <v>11.62</v>
      </c>
      <c r="E1838" s="219">
        <f t="shared" si="56"/>
        <v>0</v>
      </c>
      <c r="H1838" s="241">
        <v>9.39</v>
      </c>
      <c r="I1838">
        <f>MAX(H1838:H$7096)</f>
        <v>9.39</v>
      </c>
      <c r="J1838" s="219">
        <f t="shared" si="57"/>
        <v>0</v>
      </c>
    </row>
    <row r="1839" spans="2:10">
      <c r="B1839" s="217">
        <v>43249</v>
      </c>
      <c r="C1839" s="218">
        <v>11.62</v>
      </c>
      <c r="D1839">
        <f>MAX(C1839:C$7096)</f>
        <v>11.62</v>
      </c>
      <c r="E1839" s="219">
        <f t="shared" si="56"/>
        <v>0</v>
      </c>
      <c r="H1839" s="241">
        <v>9.39</v>
      </c>
      <c r="I1839">
        <f>MAX(H1839:H$7096)</f>
        <v>9.39</v>
      </c>
      <c r="J1839" s="219">
        <f t="shared" si="57"/>
        <v>0</v>
      </c>
    </row>
    <row r="1840" spans="2:10">
      <c r="B1840" s="217">
        <v>43248</v>
      </c>
      <c r="C1840" s="218">
        <v>11.62</v>
      </c>
      <c r="D1840">
        <f>MAX(C1840:C$7096)</f>
        <v>11.62</v>
      </c>
      <c r="E1840" s="219">
        <f t="shared" si="56"/>
        <v>0</v>
      </c>
      <c r="H1840" s="241">
        <v>9.39</v>
      </c>
      <c r="I1840">
        <f>MAX(H1840:H$7096)</f>
        <v>9.39</v>
      </c>
      <c r="J1840" s="219">
        <f t="shared" si="57"/>
        <v>0</v>
      </c>
    </row>
    <row r="1841" spans="2:10">
      <c r="B1841" s="217">
        <v>43245</v>
      </c>
      <c r="C1841" s="218">
        <v>11.62</v>
      </c>
      <c r="D1841">
        <f>MAX(C1841:C$7096)</f>
        <v>11.62</v>
      </c>
      <c r="E1841" s="219">
        <f t="shared" si="56"/>
        <v>0</v>
      </c>
      <c r="H1841" s="241">
        <v>9.39</v>
      </c>
      <c r="I1841">
        <f>MAX(H1841:H$7096)</f>
        <v>9.39</v>
      </c>
      <c r="J1841" s="219">
        <f t="shared" si="57"/>
        <v>0</v>
      </c>
    </row>
    <row r="1842" spans="2:10">
      <c r="B1842" s="217">
        <v>43244</v>
      </c>
      <c r="C1842" s="218">
        <v>11.61</v>
      </c>
      <c r="D1842">
        <f>MAX(C1842:C$7096)</f>
        <v>11.61</v>
      </c>
      <c r="E1842" s="219">
        <f t="shared" si="56"/>
        <v>0</v>
      </c>
      <c r="H1842" s="241">
        <v>9.39</v>
      </c>
      <c r="I1842">
        <f>MAX(H1842:H$7096)</f>
        <v>9.39</v>
      </c>
      <c r="J1842" s="219">
        <f t="shared" si="57"/>
        <v>0</v>
      </c>
    </row>
    <row r="1843" spans="2:10">
      <c r="B1843" s="217">
        <v>43243</v>
      </c>
      <c r="C1843" s="218">
        <v>11.61</v>
      </c>
      <c r="D1843">
        <f>MAX(C1843:C$7096)</f>
        <v>11.61</v>
      </c>
      <c r="E1843" s="219">
        <f t="shared" si="56"/>
        <v>0</v>
      </c>
      <c r="H1843" s="241">
        <v>9.39</v>
      </c>
      <c r="I1843">
        <f>MAX(H1843:H$7096)</f>
        <v>9.39</v>
      </c>
      <c r="J1843" s="219">
        <f t="shared" si="57"/>
        <v>0</v>
      </c>
    </row>
    <row r="1844" spans="2:10">
      <c r="B1844" s="217">
        <v>43242</v>
      </c>
      <c r="C1844" s="218">
        <v>11.61</v>
      </c>
      <c r="D1844">
        <f>MAX(C1844:C$7096)</f>
        <v>11.61</v>
      </c>
      <c r="E1844" s="219">
        <f t="shared" si="56"/>
        <v>0</v>
      </c>
      <c r="H1844" s="241">
        <v>9.39</v>
      </c>
      <c r="I1844">
        <f>MAX(H1844:H$7096)</f>
        <v>9.39</v>
      </c>
      <c r="J1844" s="219">
        <f t="shared" si="57"/>
        <v>0</v>
      </c>
    </row>
    <row r="1845" spans="2:10">
      <c r="B1845" s="217">
        <v>43241</v>
      </c>
      <c r="C1845" s="218">
        <v>11.61</v>
      </c>
      <c r="D1845">
        <f>MAX(C1845:C$7096)</f>
        <v>11.61</v>
      </c>
      <c r="E1845" s="219">
        <f t="shared" si="56"/>
        <v>0</v>
      </c>
      <c r="H1845" s="241">
        <v>9.39</v>
      </c>
      <c r="I1845">
        <f>MAX(H1845:H$7096)</f>
        <v>9.39</v>
      </c>
      <c r="J1845" s="219">
        <f t="shared" si="57"/>
        <v>0</v>
      </c>
    </row>
    <row r="1846" spans="2:10">
      <c r="B1846" s="217">
        <v>43238</v>
      </c>
      <c r="C1846" s="218">
        <v>11.53</v>
      </c>
      <c r="D1846">
        <f>MAX(C1846:C$7096)</f>
        <v>11.53</v>
      </c>
      <c r="E1846" s="219">
        <f t="shared" si="56"/>
        <v>0</v>
      </c>
      <c r="H1846" s="241">
        <v>9.39</v>
      </c>
      <c r="I1846">
        <f>MAX(H1846:H$7096)</f>
        <v>9.39</v>
      </c>
      <c r="J1846" s="219">
        <f t="shared" si="57"/>
        <v>0</v>
      </c>
    </row>
    <row r="1847" spans="2:10">
      <c r="B1847" s="217">
        <v>43237</v>
      </c>
      <c r="C1847" s="218">
        <v>11.5</v>
      </c>
      <c r="D1847">
        <f>MAX(C1847:C$7096)</f>
        <v>11.5</v>
      </c>
      <c r="E1847" s="219">
        <f t="shared" si="56"/>
        <v>0</v>
      </c>
      <c r="H1847" s="241">
        <v>9.39</v>
      </c>
      <c r="I1847">
        <f>MAX(H1847:H$7096)</f>
        <v>9.39</v>
      </c>
      <c r="J1847" s="219">
        <f t="shared" si="57"/>
        <v>0</v>
      </c>
    </row>
    <row r="1848" spans="2:10">
      <c r="B1848" s="217">
        <v>43236</v>
      </c>
      <c r="C1848" s="218">
        <v>11.5</v>
      </c>
      <c r="D1848">
        <f>MAX(C1848:C$7096)</f>
        <v>11.5</v>
      </c>
      <c r="E1848" s="219">
        <f t="shared" si="56"/>
        <v>0</v>
      </c>
      <c r="H1848" s="241">
        <v>9.39</v>
      </c>
      <c r="I1848">
        <f>MAX(H1848:H$7096)</f>
        <v>9.39</v>
      </c>
      <c r="J1848" s="219">
        <f t="shared" si="57"/>
        <v>0</v>
      </c>
    </row>
    <row r="1849" spans="2:10">
      <c r="B1849" s="217">
        <v>43235</v>
      </c>
      <c r="C1849" s="218">
        <v>11.49</v>
      </c>
      <c r="D1849">
        <f>MAX(C1849:C$7096)</f>
        <v>11.49</v>
      </c>
      <c r="E1849" s="219">
        <f t="shared" si="56"/>
        <v>0</v>
      </c>
      <c r="H1849" s="241">
        <v>9.39</v>
      </c>
      <c r="I1849">
        <f>MAX(H1849:H$7096)</f>
        <v>9.39</v>
      </c>
      <c r="J1849" s="219">
        <f t="shared" si="57"/>
        <v>0</v>
      </c>
    </row>
    <row r="1850" spans="2:10">
      <c r="B1850" s="217">
        <v>43234</v>
      </c>
      <c r="C1850" s="218">
        <v>11.49</v>
      </c>
      <c r="D1850">
        <f>MAX(C1850:C$7096)</f>
        <v>11.49</v>
      </c>
      <c r="E1850" s="219">
        <f t="shared" si="56"/>
        <v>0</v>
      </c>
      <c r="H1850" s="241">
        <v>9.39</v>
      </c>
      <c r="I1850">
        <f>MAX(H1850:H$7096)</f>
        <v>9.39</v>
      </c>
      <c r="J1850" s="219">
        <f t="shared" si="57"/>
        <v>0</v>
      </c>
    </row>
    <row r="1851" spans="2:10">
      <c r="B1851" s="217">
        <v>43231</v>
      </c>
      <c r="C1851" s="218">
        <v>11.48</v>
      </c>
      <c r="D1851">
        <f>MAX(C1851:C$7096)</f>
        <v>11.48</v>
      </c>
      <c r="E1851" s="219">
        <f t="shared" si="56"/>
        <v>0</v>
      </c>
      <c r="H1851" s="241">
        <v>9.39</v>
      </c>
      <c r="I1851">
        <f>MAX(H1851:H$7096)</f>
        <v>9.39</v>
      </c>
      <c r="J1851" s="219">
        <f t="shared" si="57"/>
        <v>0</v>
      </c>
    </row>
    <row r="1852" spans="2:10">
      <c r="B1852" s="217">
        <v>43230</v>
      </c>
      <c r="C1852" s="218">
        <v>11.48</v>
      </c>
      <c r="D1852">
        <f>MAX(C1852:C$7096)</f>
        <v>11.48</v>
      </c>
      <c r="E1852" s="219">
        <f t="shared" si="56"/>
        <v>0</v>
      </c>
      <c r="H1852" s="241">
        <v>9.39</v>
      </c>
      <c r="I1852">
        <f>MAX(H1852:H$7096)</f>
        <v>9.39</v>
      </c>
      <c r="J1852" s="219">
        <f t="shared" si="57"/>
        <v>0</v>
      </c>
    </row>
    <row r="1853" spans="2:10">
      <c r="B1853" s="217">
        <v>43229</v>
      </c>
      <c r="C1853" s="218">
        <v>11.48</v>
      </c>
      <c r="D1853">
        <f>MAX(C1853:C$7096)</f>
        <v>11.48</v>
      </c>
      <c r="E1853" s="219">
        <f t="shared" si="56"/>
        <v>0</v>
      </c>
      <c r="H1853" s="241">
        <v>9.39</v>
      </c>
      <c r="I1853">
        <f>MAX(H1853:H$7096)</f>
        <v>9.39</v>
      </c>
      <c r="J1853" s="219">
        <f t="shared" si="57"/>
        <v>0</v>
      </c>
    </row>
    <row r="1854" spans="2:10">
      <c r="B1854" s="217">
        <v>43228</v>
      </c>
      <c r="C1854" s="218">
        <v>11.48</v>
      </c>
      <c r="D1854">
        <f>MAX(C1854:C$7096)</f>
        <v>11.48</v>
      </c>
      <c r="E1854" s="219">
        <f t="shared" si="56"/>
        <v>0</v>
      </c>
      <c r="H1854" s="241">
        <v>9.39</v>
      </c>
      <c r="I1854">
        <f>MAX(H1854:H$7096)</f>
        <v>9.39</v>
      </c>
      <c r="J1854" s="219">
        <f t="shared" si="57"/>
        <v>0</v>
      </c>
    </row>
    <row r="1855" spans="2:10">
      <c r="B1855" s="217">
        <v>43227</v>
      </c>
      <c r="C1855" s="218">
        <v>11.48</v>
      </c>
      <c r="D1855">
        <f>MAX(C1855:C$7096)</f>
        <v>11.48</v>
      </c>
      <c r="E1855" s="219">
        <f t="shared" si="56"/>
        <v>0</v>
      </c>
      <c r="H1855" s="241">
        <v>9.39</v>
      </c>
      <c r="I1855">
        <f>MAX(H1855:H$7096)</f>
        <v>9.39</v>
      </c>
      <c r="J1855" s="219">
        <f t="shared" si="57"/>
        <v>0</v>
      </c>
    </row>
    <row r="1856" spans="2:10">
      <c r="B1856" s="217">
        <v>43224</v>
      </c>
      <c r="C1856" s="218">
        <v>11.47</v>
      </c>
      <c r="D1856">
        <f>MAX(C1856:C$7096)</f>
        <v>11.47</v>
      </c>
      <c r="E1856" s="219">
        <f t="shared" si="56"/>
        <v>0</v>
      </c>
      <c r="H1856" s="241">
        <v>9.39</v>
      </c>
      <c r="I1856">
        <f>MAX(H1856:H$7096)</f>
        <v>9.39</v>
      </c>
      <c r="J1856" s="219">
        <f t="shared" si="57"/>
        <v>0</v>
      </c>
    </row>
    <row r="1857" spans="2:10">
      <c r="B1857" s="217">
        <v>43223</v>
      </c>
      <c r="C1857" s="218">
        <v>11.47</v>
      </c>
      <c r="D1857">
        <f>MAX(C1857:C$7096)</f>
        <v>11.47</v>
      </c>
      <c r="E1857" s="219">
        <f t="shared" si="56"/>
        <v>0</v>
      </c>
      <c r="H1857" s="241">
        <v>9.39</v>
      </c>
      <c r="I1857">
        <f>MAX(H1857:H$7096)</f>
        <v>9.39</v>
      </c>
      <c r="J1857" s="219">
        <f t="shared" si="57"/>
        <v>0</v>
      </c>
    </row>
    <row r="1858" spans="2:10">
      <c r="B1858" s="217">
        <v>43222</v>
      </c>
      <c r="C1858" s="218">
        <v>11.46</v>
      </c>
      <c r="D1858">
        <f>MAX(C1858:C$7096)</f>
        <v>11.47</v>
      </c>
      <c r="E1858" s="219">
        <f t="shared" ref="E1858:E1921" si="58">(C1858-D1858)/D1858</f>
        <v>-8.7183958151698226E-4</v>
      </c>
      <c r="H1858" s="241">
        <v>9.39</v>
      </c>
      <c r="I1858">
        <f>MAX(H1858:H$7096)</f>
        <v>9.39</v>
      </c>
      <c r="J1858" s="219">
        <f t="shared" ref="J1858:J1921" si="59">(H1858-I1858)/I1858</f>
        <v>0</v>
      </c>
    </row>
    <row r="1859" spans="2:10">
      <c r="B1859" s="217">
        <v>43221</v>
      </c>
      <c r="C1859" s="218">
        <v>11.46</v>
      </c>
      <c r="D1859">
        <f>MAX(C1859:C$7096)</f>
        <v>11.47</v>
      </c>
      <c r="E1859" s="219">
        <f t="shared" si="58"/>
        <v>-8.7183958151698226E-4</v>
      </c>
      <c r="H1859" s="241">
        <v>9.39</v>
      </c>
      <c r="I1859">
        <f>MAX(H1859:H$7096)</f>
        <v>9.39</v>
      </c>
      <c r="J1859" s="219">
        <f t="shared" si="59"/>
        <v>0</v>
      </c>
    </row>
    <row r="1860" spans="2:10">
      <c r="B1860" s="217">
        <v>43220</v>
      </c>
      <c r="C1860" s="218">
        <v>11.46</v>
      </c>
      <c r="D1860">
        <f>MAX(C1860:C$7096)</f>
        <v>11.47</v>
      </c>
      <c r="E1860" s="219">
        <f t="shared" si="58"/>
        <v>-8.7183958151698226E-4</v>
      </c>
      <c r="H1860" s="241">
        <v>9.39</v>
      </c>
      <c r="I1860">
        <f>MAX(H1860:H$7096)</f>
        <v>9.39</v>
      </c>
      <c r="J1860" s="219">
        <f t="shared" si="59"/>
        <v>0</v>
      </c>
    </row>
    <row r="1861" spans="2:10">
      <c r="B1861" s="217">
        <v>43217</v>
      </c>
      <c r="C1861" s="218">
        <v>11.45</v>
      </c>
      <c r="D1861">
        <f>MAX(C1861:C$7096)</f>
        <v>11.47</v>
      </c>
      <c r="E1861" s="219">
        <f t="shared" si="58"/>
        <v>-1.7436791630341193E-3</v>
      </c>
      <c r="H1861" s="241">
        <v>9.39</v>
      </c>
      <c r="I1861">
        <f>MAX(H1861:H$7096)</f>
        <v>9.39</v>
      </c>
      <c r="J1861" s="219">
        <f t="shared" si="59"/>
        <v>0</v>
      </c>
    </row>
    <row r="1862" spans="2:10">
      <c r="B1862" s="217">
        <v>43216</v>
      </c>
      <c r="C1862" s="218">
        <v>11.47</v>
      </c>
      <c r="D1862">
        <f>MAX(C1862:C$7096)</f>
        <v>11.47</v>
      </c>
      <c r="E1862" s="219">
        <f t="shared" si="58"/>
        <v>0</v>
      </c>
      <c r="H1862" s="241">
        <v>9.39</v>
      </c>
      <c r="I1862">
        <f>MAX(H1862:H$7096)</f>
        <v>9.39</v>
      </c>
      <c r="J1862" s="219">
        <f t="shared" si="59"/>
        <v>0</v>
      </c>
    </row>
    <row r="1863" spans="2:10">
      <c r="B1863" s="217">
        <v>43215</v>
      </c>
      <c r="C1863" s="218">
        <v>11.47</v>
      </c>
      <c r="D1863">
        <f>MAX(C1863:C$7096)</f>
        <v>11.47</v>
      </c>
      <c r="E1863" s="219">
        <f t="shared" si="58"/>
        <v>0</v>
      </c>
      <c r="H1863" s="241">
        <v>9.39</v>
      </c>
      <c r="I1863">
        <f>MAX(H1863:H$7096)</f>
        <v>9.39</v>
      </c>
      <c r="J1863" s="219">
        <f t="shared" si="59"/>
        <v>0</v>
      </c>
    </row>
    <row r="1864" spans="2:10">
      <c r="B1864" s="217">
        <v>43214</v>
      </c>
      <c r="C1864" s="218">
        <v>11.46</v>
      </c>
      <c r="D1864">
        <f>MAX(C1864:C$7096)</f>
        <v>11.46</v>
      </c>
      <c r="E1864" s="219">
        <f t="shared" si="58"/>
        <v>0</v>
      </c>
      <c r="H1864" s="241">
        <v>9.39</v>
      </c>
      <c r="I1864">
        <f>MAX(H1864:H$7096)</f>
        <v>9.39</v>
      </c>
      <c r="J1864" s="219">
        <f t="shared" si="59"/>
        <v>0</v>
      </c>
    </row>
    <row r="1865" spans="2:10">
      <c r="B1865" s="217">
        <v>43213</v>
      </c>
      <c r="C1865" s="218">
        <v>11.45</v>
      </c>
      <c r="D1865">
        <f>MAX(C1865:C$7096)</f>
        <v>11.45</v>
      </c>
      <c r="E1865" s="219">
        <f t="shared" si="58"/>
        <v>0</v>
      </c>
      <c r="H1865" s="241">
        <v>9.39</v>
      </c>
      <c r="I1865">
        <f>MAX(H1865:H$7096)</f>
        <v>9.39</v>
      </c>
      <c r="J1865" s="219">
        <f t="shared" si="59"/>
        <v>0</v>
      </c>
    </row>
    <row r="1866" spans="2:10">
      <c r="B1866" s="217">
        <v>43210</v>
      </c>
      <c r="C1866" s="218">
        <v>11.44</v>
      </c>
      <c r="D1866">
        <f>MAX(C1866:C$7096)</f>
        <v>11.44</v>
      </c>
      <c r="E1866" s="219">
        <f t="shared" si="58"/>
        <v>0</v>
      </c>
      <c r="H1866" s="241">
        <v>9.39</v>
      </c>
      <c r="I1866">
        <f>MAX(H1866:H$7096)</f>
        <v>9.39</v>
      </c>
      <c r="J1866" s="219">
        <f t="shared" si="59"/>
        <v>0</v>
      </c>
    </row>
    <row r="1867" spans="2:10">
      <c r="B1867" s="217">
        <v>43209</v>
      </c>
      <c r="C1867" s="218">
        <v>11.36</v>
      </c>
      <c r="D1867">
        <f>MAX(C1867:C$7096)</f>
        <v>11.36</v>
      </c>
      <c r="E1867" s="219">
        <f t="shared" si="58"/>
        <v>0</v>
      </c>
      <c r="H1867" s="241">
        <v>9.39</v>
      </c>
      <c r="I1867">
        <f>MAX(H1867:H$7096)</f>
        <v>9.39</v>
      </c>
      <c r="J1867" s="219">
        <f t="shared" si="59"/>
        <v>0</v>
      </c>
    </row>
    <row r="1868" spans="2:10">
      <c r="B1868" s="217">
        <v>43208</v>
      </c>
      <c r="C1868" s="218">
        <v>11.35</v>
      </c>
      <c r="D1868">
        <f>MAX(C1868:C$7096)</f>
        <v>11.35</v>
      </c>
      <c r="E1868" s="219">
        <f t="shared" si="58"/>
        <v>0</v>
      </c>
      <c r="H1868" s="241">
        <v>9.39</v>
      </c>
      <c r="I1868">
        <f>MAX(H1868:H$7096)</f>
        <v>9.39</v>
      </c>
      <c r="J1868" s="219">
        <f t="shared" si="59"/>
        <v>0</v>
      </c>
    </row>
    <row r="1869" spans="2:10">
      <c r="B1869" s="217">
        <v>43207</v>
      </c>
      <c r="C1869" s="218">
        <v>11.35</v>
      </c>
      <c r="D1869">
        <f>MAX(C1869:C$7096)</f>
        <v>11.35</v>
      </c>
      <c r="E1869" s="219">
        <f t="shared" si="58"/>
        <v>0</v>
      </c>
      <c r="H1869" s="241">
        <v>9.39</v>
      </c>
      <c r="I1869">
        <f>MAX(H1869:H$7096)</f>
        <v>9.39</v>
      </c>
      <c r="J1869" s="219">
        <f t="shared" si="59"/>
        <v>0</v>
      </c>
    </row>
    <row r="1870" spans="2:10">
      <c r="B1870" s="217">
        <v>43206</v>
      </c>
      <c r="C1870" s="218">
        <v>11.35</v>
      </c>
      <c r="D1870">
        <f>MAX(C1870:C$7096)</f>
        <v>11.35</v>
      </c>
      <c r="E1870" s="219">
        <f t="shared" si="58"/>
        <v>0</v>
      </c>
      <c r="H1870" s="241">
        <v>9.39</v>
      </c>
      <c r="I1870">
        <f>MAX(H1870:H$7096)</f>
        <v>9.39</v>
      </c>
      <c r="J1870" s="219">
        <f t="shared" si="59"/>
        <v>0</v>
      </c>
    </row>
    <row r="1871" spans="2:10">
      <c r="B1871" s="217">
        <v>43203</v>
      </c>
      <c r="C1871" s="218">
        <v>11.34</v>
      </c>
      <c r="D1871">
        <f>MAX(C1871:C$7096)</f>
        <v>11.34</v>
      </c>
      <c r="E1871" s="219">
        <f t="shared" si="58"/>
        <v>0</v>
      </c>
      <c r="H1871" s="241">
        <v>9.39</v>
      </c>
      <c r="I1871">
        <f>MAX(H1871:H$7096)</f>
        <v>9.39</v>
      </c>
      <c r="J1871" s="219">
        <f t="shared" si="59"/>
        <v>0</v>
      </c>
    </row>
    <row r="1872" spans="2:10">
      <c r="B1872" s="217">
        <v>43202</v>
      </c>
      <c r="C1872" s="218">
        <v>11.34</v>
      </c>
      <c r="D1872">
        <f>MAX(C1872:C$7096)</f>
        <v>11.34</v>
      </c>
      <c r="E1872" s="219">
        <f t="shared" si="58"/>
        <v>0</v>
      </c>
      <c r="H1872" s="241">
        <v>9.39</v>
      </c>
      <c r="I1872">
        <f>MAX(H1872:H$7096)</f>
        <v>9.39</v>
      </c>
      <c r="J1872" s="219">
        <f t="shared" si="59"/>
        <v>0</v>
      </c>
    </row>
    <row r="1873" spans="2:10">
      <c r="B1873" s="217">
        <v>43201</v>
      </c>
      <c r="C1873" s="218">
        <v>11.34</v>
      </c>
      <c r="D1873">
        <f>MAX(C1873:C$7096)</f>
        <v>11.34</v>
      </c>
      <c r="E1873" s="219">
        <f t="shared" si="58"/>
        <v>0</v>
      </c>
      <c r="H1873" s="241">
        <v>9.39</v>
      </c>
      <c r="I1873">
        <f>MAX(H1873:H$7096)</f>
        <v>9.39</v>
      </c>
      <c r="J1873" s="219">
        <f t="shared" si="59"/>
        <v>0</v>
      </c>
    </row>
    <row r="1874" spans="2:10">
      <c r="B1874" s="217">
        <v>43200</v>
      </c>
      <c r="C1874" s="218">
        <v>11.33</v>
      </c>
      <c r="D1874">
        <f>MAX(C1874:C$7096)</f>
        <v>11.33</v>
      </c>
      <c r="E1874" s="219">
        <f t="shared" si="58"/>
        <v>0</v>
      </c>
      <c r="H1874" s="241">
        <v>9.39</v>
      </c>
      <c r="I1874">
        <f>MAX(H1874:H$7096)</f>
        <v>9.39</v>
      </c>
      <c r="J1874" s="219">
        <f t="shared" si="59"/>
        <v>0</v>
      </c>
    </row>
    <row r="1875" spans="2:10">
      <c r="B1875" s="217">
        <v>43199</v>
      </c>
      <c r="C1875" s="218">
        <v>11.33</v>
      </c>
      <c r="D1875">
        <f>MAX(C1875:C$7096)</f>
        <v>11.33</v>
      </c>
      <c r="E1875" s="219">
        <f t="shared" si="58"/>
        <v>0</v>
      </c>
      <c r="H1875" s="241">
        <v>9.39</v>
      </c>
      <c r="I1875">
        <f>MAX(H1875:H$7096)</f>
        <v>9.39</v>
      </c>
      <c r="J1875" s="219">
        <f t="shared" si="59"/>
        <v>0</v>
      </c>
    </row>
    <row r="1876" spans="2:10">
      <c r="B1876" s="217">
        <v>43196</v>
      </c>
      <c r="C1876" s="218">
        <v>11.32</v>
      </c>
      <c r="D1876">
        <f>MAX(C1876:C$7096)</f>
        <v>11.32</v>
      </c>
      <c r="E1876" s="219">
        <f t="shared" si="58"/>
        <v>0</v>
      </c>
      <c r="H1876" s="241">
        <v>9.39</v>
      </c>
      <c r="I1876">
        <f>MAX(H1876:H$7096)</f>
        <v>9.39</v>
      </c>
      <c r="J1876" s="219">
        <f t="shared" si="59"/>
        <v>0</v>
      </c>
    </row>
    <row r="1877" spans="2:10">
      <c r="B1877" s="217">
        <v>43195</v>
      </c>
      <c r="C1877" s="218">
        <v>11.32</v>
      </c>
      <c r="D1877">
        <f>MAX(C1877:C$7096)</f>
        <v>11.32</v>
      </c>
      <c r="E1877" s="219">
        <f t="shared" si="58"/>
        <v>0</v>
      </c>
      <c r="H1877" s="241">
        <v>9.39</v>
      </c>
      <c r="I1877">
        <f>MAX(H1877:H$7096)</f>
        <v>9.39</v>
      </c>
      <c r="J1877" s="219">
        <f t="shared" si="59"/>
        <v>0</v>
      </c>
    </row>
    <row r="1878" spans="2:10">
      <c r="B1878" s="217">
        <v>43194</v>
      </c>
      <c r="C1878" s="218">
        <v>11.32</v>
      </c>
      <c r="D1878">
        <f>MAX(C1878:C$7096)</f>
        <v>11.32</v>
      </c>
      <c r="E1878" s="219">
        <f t="shared" si="58"/>
        <v>0</v>
      </c>
      <c r="H1878" s="241">
        <v>9.39</v>
      </c>
      <c r="I1878">
        <f>MAX(H1878:H$7096)</f>
        <v>9.39</v>
      </c>
      <c r="J1878" s="219">
        <f t="shared" si="59"/>
        <v>0</v>
      </c>
    </row>
    <row r="1879" spans="2:10">
      <c r="B1879" s="217">
        <v>43193</v>
      </c>
      <c r="C1879" s="218">
        <v>11.32</v>
      </c>
      <c r="D1879">
        <f>MAX(C1879:C$7096)</f>
        <v>11.32</v>
      </c>
      <c r="E1879" s="219">
        <f t="shared" si="58"/>
        <v>0</v>
      </c>
      <c r="H1879" s="241">
        <v>9.39</v>
      </c>
      <c r="I1879">
        <f>MAX(H1879:H$7096)</f>
        <v>9.39</v>
      </c>
      <c r="J1879" s="219">
        <f t="shared" si="59"/>
        <v>0</v>
      </c>
    </row>
    <row r="1880" spans="2:10">
      <c r="B1880" s="217">
        <v>43192</v>
      </c>
      <c r="C1880" s="218">
        <v>11.32</v>
      </c>
      <c r="D1880">
        <f>MAX(C1880:C$7096)</f>
        <v>11.32</v>
      </c>
      <c r="E1880" s="219">
        <f t="shared" si="58"/>
        <v>0</v>
      </c>
      <c r="H1880" s="241">
        <v>9.39</v>
      </c>
      <c r="I1880">
        <f>MAX(H1880:H$7096)</f>
        <v>9.39</v>
      </c>
      <c r="J1880" s="219">
        <f t="shared" si="59"/>
        <v>0</v>
      </c>
    </row>
    <row r="1881" spans="2:10">
      <c r="B1881" s="217">
        <v>43189</v>
      </c>
      <c r="C1881" s="218">
        <v>11.31</v>
      </c>
      <c r="D1881">
        <f>MAX(C1881:C$7096)</f>
        <v>11.31</v>
      </c>
      <c r="E1881" s="219">
        <f t="shared" si="58"/>
        <v>0</v>
      </c>
      <c r="H1881" s="241">
        <v>9.39</v>
      </c>
      <c r="I1881">
        <f>MAX(H1881:H$7096)</f>
        <v>9.39</v>
      </c>
      <c r="J1881" s="219">
        <f t="shared" si="59"/>
        <v>0</v>
      </c>
    </row>
    <row r="1882" spans="2:10">
      <c r="B1882" s="217">
        <v>43188</v>
      </c>
      <c r="C1882" s="218">
        <v>11.3</v>
      </c>
      <c r="D1882">
        <f>MAX(C1882:C$7096)</f>
        <v>11.3</v>
      </c>
      <c r="E1882" s="219">
        <f t="shared" si="58"/>
        <v>0</v>
      </c>
      <c r="H1882" s="241">
        <v>9.39</v>
      </c>
      <c r="I1882">
        <f>MAX(H1882:H$7096)</f>
        <v>9.39</v>
      </c>
      <c r="J1882" s="219">
        <f t="shared" si="59"/>
        <v>0</v>
      </c>
    </row>
    <row r="1883" spans="2:10">
      <c r="B1883" s="217">
        <v>43187</v>
      </c>
      <c r="C1883" s="218">
        <v>11.3</v>
      </c>
      <c r="D1883">
        <f>MAX(C1883:C$7096)</f>
        <v>11.3</v>
      </c>
      <c r="E1883" s="219">
        <f t="shared" si="58"/>
        <v>0</v>
      </c>
      <c r="H1883" s="241">
        <v>9.39</v>
      </c>
      <c r="I1883">
        <f>MAX(H1883:H$7096)</f>
        <v>9.39</v>
      </c>
      <c r="J1883" s="219">
        <f t="shared" si="59"/>
        <v>0</v>
      </c>
    </row>
    <row r="1884" spans="2:10">
      <c r="B1884" s="217">
        <v>43186</v>
      </c>
      <c r="C1884" s="218">
        <v>11.3</v>
      </c>
      <c r="D1884">
        <f>MAX(C1884:C$7096)</f>
        <v>11.3</v>
      </c>
      <c r="E1884" s="219">
        <f t="shared" si="58"/>
        <v>0</v>
      </c>
      <c r="H1884" s="241">
        <v>9.39</v>
      </c>
      <c r="I1884">
        <f>MAX(H1884:H$7096)</f>
        <v>9.39</v>
      </c>
      <c r="J1884" s="219">
        <f t="shared" si="59"/>
        <v>0</v>
      </c>
    </row>
    <row r="1885" spans="2:10">
      <c r="B1885" s="217">
        <v>43185</v>
      </c>
      <c r="C1885" s="218">
        <v>11.3</v>
      </c>
      <c r="D1885">
        <f>MAX(C1885:C$7096)</f>
        <v>11.3</v>
      </c>
      <c r="E1885" s="219">
        <f t="shared" si="58"/>
        <v>0</v>
      </c>
      <c r="H1885" s="241">
        <v>9.39</v>
      </c>
      <c r="I1885">
        <f>MAX(H1885:H$7096)</f>
        <v>9.39</v>
      </c>
      <c r="J1885" s="219">
        <f t="shared" si="59"/>
        <v>0</v>
      </c>
    </row>
    <row r="1886" spans="2:10">
      <c r="B1886" s="217">
        <v>43182</v>
      </c>
      <c r="C1886" s="218">
        <v>11.29</v>
      </c>
      <c r="D1886">
        <f>MAX(C1886:C$7096)</f>
        <v>11.29</v>
      </c>
      <c r="E1886" s="219">
        <f t="shared" si="58"/>
        <v>0</v>
      </c>
      <c r="H1886" s="241">
        <v>9.39</v>
      </c>
      <c r="I1886">
        <f>MAX(H1886:H$7096)</f>
        <v>9.39</v>
      </c>
      <c r="J1886" s="219">
        <f t="shared" si="59"/>
        <v>0</v>
      </c>
    </row>
    <row r="1887" spans="2:10">
      <c r="B1887" s="217">
        <v>43181</v>
      </c>
      <c r="C1887" s="218">
        <v>11.28</v>
      </c>
      <c r="D1887">
        <f>MAX(C1887:C$7096)</f>
        <v>11.28</v>
      </c>
      <c r="E1887" s="219">
        <f t="shared" si="58"/>
        <v>0</v>
      </c>
      <c r="H1887" s="241">
        <v>9.39</v>
      </c>
      <c r="I1887">
        <f>MAX(H1887:H$7096)</f>
        <v>9.39</v>
      </c>
      <c r="J1887" s="219">
        <f t="shared" si="59"/>
        <v>0</v>
      </c>
    </row>
    <row r="1888" spans="2:10">
      <c r="B1888" s="217">
        <v>43180</v>
      </c>
      <c r="C1888" s="218">
        <v>11.28</v>
      </c>
      <c r="D1888">
        <f>MAX(C1888:C$7096)</f>
        <v>11.28</v>
      </c>
      <c r="E1888" s="219">
        <f t="shared" si="58"/>
        <v>0</v>
      </c>
      <c r="H1888" s="241">
        <v>9.39</v>
      </c>
      <c r="I1888">
        <f>MAX(H1888:H$7096)</f>
        <v>9.39</v>
      </c>
      <c r="J1888" s="219">
        <f t="shared" si="59"/>
        <v>0</v>
      </c>
    </row>
    <row r="1889" spans="2:10">
      <c r="B1889" s="217">
        <v>43179</v>
      </c>
      <c r="C1889" s="218">
        <v>11.28</v>
      </c>
      <c r="D1889">
        <f>MAX(C1889:C$7096)</f>
        <v>11.28</v>
      </c>
      <c r="E1889" s="219">
        <f t="shared" si="58"/>
        <v>0</v>
      </c>
      <c r="H1889" s="241">
        <v>9.39</v>
      </c>
      <c r="I1889">
        <f>MAX(H1889:H$7096)</f>
        <v>9.39</v>
      </c>
      <c r="J1889" s="219">
        <f t="shared" si="59"/>
        <v>0</v>
      </c>
    </row>
    <row r="1890" spans="2:10">
      <c r="B1890" s="217">
        <v>43178</v>
      </c>
      <c r="C1890" s="218">
        <v>11.27</v>
      </c>
      <c r="D1890">
        <f>MAX(C1890:C$7096)</f>
        <v>11.27</v>
      </c>
      <c r="E1890" s="219">
        <f t="shared" si="58"/>
        <v>0</v>
      </c>
      <c r="H1890" s="241">
        <v>9.39</v>
      </c>
      <c r="I1890">
        <f>MAX(H1890:H$7096)</f>
        <v>9.39</v>
      </c>
      <c r="J1890" s="219">
        <f t="shared" si="59"/>
        <v>0</v>
      </c>
    </row>
    <row r="1891" spans="2:10">
      <c r="B1891" s="217">
        <v>43175</v>
      </c>
      <c r="C1891" s="218">
        <v>11.27</v>
      </c>
      <c r="D1891">
        <f>MAX(C1891:C$7096)</f>
        <v>11.27</v>
      </c>
      <c r="E1891" s="219">
        <f t="shared" si="58"/>
        <v>0</v>
      </c>
      <c r="H1891" s="241">
        <v>9.39</v>
      </c>
      <c r="I1891">
        <f>MAX(H1891:H$7096)</f>
        <v>9.39</v>
      </c>
      <c r="J1891" s="219">
        <f t="shared" si="59"/>
        <v>0</v>
      </c>
    </row>
    <row r="1892" spans="2:10">
      <c r="B1892" s="217">
        <v>43174</v>
      </c>
      <c r="C1892" s="218">
        <v>11.26</v>
      </c>
      <c r="D1892">
        <f>MAX(C1892:C$7096)</f>
        <v>11.26</v>
      </c>
      <c r="E1892" s="219">
        <f t="shared" si="58"/>
        <v>0</v>
      </c>
      <c r="H1892" s="241">
        <v>9.39</v>
      </c>
      <c r="I1892">
        <f>MAX(H1892:H$7096)</f>
        <v>9.39</v>
      </c>
      <c r="J1892" s="219">
        <f t="shared" si="59"/>
        <v>0</v>
      </c>
    </row>
    <row r="1893" spans="2:10">
      <c r="B1893" s="217">
        <v>43173</v>
      </c>
      <c r="C1893" s="218">
        <v>11.26</v>
      </c>
      <c r="D1893">
        <f>MAX(C1893:C$7096)</f>
        <v>11.26</v>
      </c>
      <c r="E1893" s="219">
        <f t="shared" si="58"/>
        <v>0</v>
      </c>
      <c r="H1893" s="241">
        <v>9.39</v>
      </c>
      <c r="I1893">
        <f>MAX(H1893:H$7096)</f>
        <v>9.39</v>
      </c>
      <c r="J1893" s="219">
        <f t="shared" si="59"/>
        <v>0</v>
      </c>
    </row>
    <row r="1894" spans="2:10">
      <c r="B1894" s="217">
        <v>43172</v>
      </c>
      <c r="C1894" s="218">
        <v>11.26</v>
      </c>
      <c r="D1894">
        <f>MAX(C1894:C$7096)</f>
        <v>11.26</v>
      </c>
      <c r="E1894" s="219">
        <f t="shared" si="58"/>
        <v>0</v>
      </c>
      <c r="H1894" s="241">
        <v>9.39</v>
      </c>
      <c r="I1894">
        <f>MAX(H1894:H$7096)</f>
        <v>9.39</v>
      </c>
      <c r="J1894" s="219">
        <f t="shared" si="59"/>
        <v>0</v>
      </c>
    </row>
    <row r="1895" spans="2:10">
      <c r="B1895" s="217">
        <v>43171</v>
      </c>
      <c r="C1895" s="218">
        <v>11.26</v>
      </c>
      <c r="D1895">
        <f>MAX(C1895:C$7096)</f>
        <v>11.26</v>
      </c>
      <c r="E1895" s="219">
        <f t="shared" si="58"/>
        <v>0</v>
      </c>
      <c r="H1895" s="241">
        <v>9.39</v>
      </c>
      <c r="I1895">
        <f>MAX(H1895:H$7096)</f>
        <v>9.39</v>
      </c>
      <c r="J1895" s="219">
        <f t="shared" si="59"/>
        <v>0</v>
      </c>
    </row>
    <row r="1896" spans="2:10">
      <c r="B1896" s="217">
        <v>43168</v>
      </c>
      <c r="C1896" s="218">
        <v>11.25</v>
      </c>
      <c r="D1896">
        <f>MAX(C1896:C$7096)</f>
        <v>11.25</v>
      </c>
      <c r="E1896" s="219">
        <f t="shared" si="58"/>
        <v>0</v>
      </c>
      <c r="H1896" s="241">
        <v>9.39</v>
      </c>
      <c r="I1896">
        <f>MAX(H1896:H$7096)</f>
        <v>9.39</v>
      </c>
      <c r="J1896" s="219">
        <f t="shared" si="59"/>
        <v>0</v>
      </c>
    </row>
    <row r="1897" spans="2:10">
      <c r="B1897" s="217">
        <v>43167</v>
      </c>
      <c r="C1897" s="218">
        <v>11.25</v>
      </c>
      <c r="D1897">
        <f>MAX(C1897:C$7096)</f>
        <v>11.25</v>
      </c>
      <c r="E1897" s="219">
        <f t="shared" si="58"/>
        <v>0</v>
      </c>
      <c r="H1897" s="241">
        <v>9.39</v>
      </c>
      <c r="I1897">
        <f>MAX(H1897:H$7096)</f>
        <v>9.39</v>
      </c>
      <c r="J1897" s="219">
        <f t="shared" si="59"/>
        <v>0</v>
      </c>
    </row>
    <row r="1898" spans="2:10">
      <c r="B1898" s="217">
        <v>43166</v>
      </c>
      <c r="C1898" s="218">
        <v>11.24</v>
      </c>
      <c r="D1898">
        <f>MAX(C1898:C$7096)</f>
        <v>11.24</v>
      </c>
      <c r="E1898" s="219">
        <f t="shared" si="58"/>
        <v>0</v>
      </c>
      <c r="H1898" s="241">
        <v>9.39</v>
      </c>
      <c r="I1898">
        <f>MAX(H1898:H$7096)</f>
        <v>9.39</v>
      </c>
      <c r="J1898" s="219">
        <f t="shared" si="59"/>
        <v>0</v>
      </c>
    </row>
    <row r="1899" spans="2:10">
      <c r="B1899" s="217">
        <v>43165</v>
      </c>
      <c r="C1899" s="218">
        <v>11.24</v>
      </c>
      <c r="D1899">
        <f>MAX(C1899:C$7096)</f>
        <v>11.24</v>
      </c>
      <c r="E1899" s="219">
        <f t="shared" si="58"/>
        <v>0</v>
      </c>
      <c r="H1899" s="241">
        <v>9.39</v>
      </c>
      <c r="I1899">
        <f>MAX(H1899:H$7096)</f>
        <v>9.39</v>
      </c>
      <c r="J1899" s="219">
        <f t="shared" si="59"/>
        <v>0</v>
      </c>
    </row>
    <row r="1900" spans="2:10">
      <c r="B1900" s="217">
        <v>43164</v>
      </c>
      <c r="C1900" s="218">
        <v>11.24</v>
      </c>
      <c r="D1900">
        <f>MAX(C1900:C$7096)</f>
        <v>11.24</v>
      </c>
      <c r="E1900" s="219">
        <f t="shared" si="58"/>
        <v>0</v>
      </c>
      <c r="H1900" s="241">
        <v>9.39</v>
      </c>
      <c r="I1900">
        <f>MAX(H1900:H$7096)</f>
        <v>9.39</v>
      </c>
      <c r="J1900" s="219">
        <f t="shared" si="59"/>
        <v>0</v>
      </c>
    </row>
    <row r="1901" spans="2:10">
      <c r="B1901" s="217">
        <v>43161</v>
      </c>
      <c r="C1901" s="218">
        <v>11.23</v>
      </c>
      <c r="D1901">
        <f>MAX(C1901:C$7096)</f>
        <v>11.23</v>
      </c>
      <c r="E1901" s="219">
        <f t="shared" si="58"/>
        <v>0</v>
      </c>
      <c r="H1901" s="241">
        <v>9.39</v>
      </c>
      <c r="I1901">
        <f>MAX(H1901:H$7096)</f>
        <v>9.39</v>
      </c>
      <c r="J1901" s="219">
        <f t="shared" si="59"/>
        <v>0</v>
      </c>
    </row>
    <row r="1902" spans="2:10">
      <c r="B1902" s="217">
        <v>43160</v>
      </c>
      <c r="C1902" s="218">
        <v>11.17</v>
      </c>
      <c r="D1902">
        <f>MAX(C1902:C$7096)</f>
        <v>11.17</v>
      </c>
      <c r="E1902" s="219">
        <f t="shared" si="58"/>
        <v>0</v>
      </c>
      <c r="H1902" s="241">
        <v>9.39</v>
      </c>
      <c r="I1902">
        <f>MAX(H1902:H$7096)</f>
        <v>9.39</v>
      </c>
      <c r="J1902" s="219">
        <f t="shared" si="59"/>
        <v>0</v>
      </c>
    </row>
    <row r="1903" spans="2:10">
      <c r="B1903" s="217">
        <v>43159</v>
      </c>
      <c r="C1903" s="218">
        <v>11.16</v>
      </c>
      <c r="D1903">
        <f>MAX(C1903:C$7096)</f>
        <v>11.16</v>
      </c>
      <c r="E1903" s="219">
        <f t="shared" si="58"/>
        <v>0</v>
      </c>
      <c r="H1903" s="241">
        <v>6.89</v>
      </c>
      <c r="I1903">
        <f>MAX(H1903:H$7096)</f>
        <v>6.89</v>
      </c>
      <c r="J1903" s="219">
        <f t="shared" si="59"/>
        <v>0</v>
      </c>
    </row>
    <row r="1904" spans="2:10">
      <c r="B1904" s="217">
        <v>43158</v>
      </c>
      <c r="C1904" s="218">
        <v>11.16</v>
      </c>
      <c r="D1904">
        <f>MAX(C1904:C$7096)</f>
        <v>11.16</v>
      </c>
      <c r="E1904" s="219">
        <f t="shared" si="58"/>
        <v>0</v>
      </c>
      <c r="H1904" s="241">
        <v>6.89</v>
      </c>
      <c r="I1904">
        <f>MAX(H1904:H$7096)</f>
        <v>6.89</v>
      </c>
      <c r="J1904" s="219">
        <f t="shared" si="59"/>
        <v>0</v>
      </c>
    </row>
    <row r="1905" spans="2:10">
      <c r="B1905" s="217">
        <v>43157</v>
      </c>
      <c r="C1905" s="218">
        <v>11.16</v>
      </c>
      <c r="D1905">
        <f>MAX(C1905:C$7096)</f>
        <v>11.16</v>
      </c>
      <c r="E1905" s="219">
        <f t="shared" si="58"/>
        <v>0</v>
      </c>
      <c r="H1905" s="241">
        <v>6.89</v>
      </c>
      <c r="I1905">
        <f>MAX(H1905:H$7096)</f>
        <v>6.89</v>
      </c>
      <c r="J1905" s="219">
        <f t="shared" si="59"/>
        <v>0</v>
      </c>
    </row>
    <row r="1906" spans="2:10">
      <c r="B1906" s="217">
        <v>43154</v>
      </c>
      <c r="C1906" s="218">
        <v>11.15</v>
      </c>
      <c r="D1906">
        <f>MAX(C1906:C$7096)</f>
        <v>11.15</v>
      </c>
      <c r="E1906" s="219">
        <f t="shared" si="58"/>
        <v>0</v>
      </c>
      <c r="H1906" s="241">
        <v>6.89</v>
      </c>
      <c r="I1906">
        <f>MAX(H1906:H$7096)</f>
        <v>6.89</v>
      </c>
      <c r="J1906" s="219">
        <f t="shared" si="59"/>
        <v>0</v>
      </c>
    </row>
    <row r="1907" spans="2:10">
      <c r="B1907" s="217">
        <v>43153</v>
      </c>
      <c r="C1907" s="218">
        <v>11.15</v>
      </c>
      <c r="D1907">
        <f>MAX(C1907:C$7096)</f>
        <v>11.15</v>
      </c>
      <c r="E1907" s="219">
        <f t="shared" si="58"/>
        <v>0</v>
      </c>
      <c r="H1907" s="241">
        <v>6.89</v>
      </c>
      <c r="I1907">
        <f>MAX(H1907:H$7096)</f>
        <v>6.89</v>
      </c>
      <c r="J1907" s="219">
        <f t="shared" si="59"/>
        <v>0</v>
      </c>
    </row>
    <row r="1908" spans="2:10">
      <c r="B1908" s="217">
        <v>43152</v>
      </c>
      <c r="C1908" s="218">
        <v>11.15</v>
      </c>
      <c r="D1908">
        <f>MAX(C1908:C$7096)</f>
        <v>11.15</v>
      </c>
      <c r="E1908" s="219">
        <f t="shared" si="58"/>
        <v>0</v>
      </c>
      <c r="H1908" s="241">
        <v>6.89</v>
      </c>
      <c r="I1908">
        <f>MAX(H1908:H$7096)</f>
        <v>6.89</v>
      </c>
      <c r="J1908" s="219">
        <f t="shared" si="59"/>
        <v>0</v>
      </c>
    </row>
    <row r="1909" spans="2:10">
      <c r="B1909" s="217">
        <v>43151</v>
      </c>
      <c r="C1909" s="218">
        <v>11.15</v>
      </c>
      <c r="D1909">
        <f>MAX(C1909:C$7096)</f>
        <v>11.15</v>
      </c>
      <c r="E1909" s="219">
        <f t="shared" si="58"/>
        <v>0</v>
      </c>
      <c r="H1909" s="241">
        <v>6.89</v>
      </c>
      <c r="I1909">
        <f>MAX(H1909:H$7096)</f>
        <v>6.89</v>
      </c>
      <c r="J1909" s="219">
        <f t="shared" si="59"/>
        <v>0</v>
      </c>
    </row>
    <row r="1910" spans="2:10">
      <c r="B1910" s="217">
        <v>43150</v>
      </c>
      <c r="C1910" s="218">
        <v>11.14</v>
      </c>
      <c r="D1910">
        <f>MAX(C1910:C$7096)</f>
        <v>11.14</v>
      </c>
      <c r="E1910" s="219">
        <f t="shared" si="58"/>
        <v>0</v>
      </c>
      <c r="H1910" s="241">
        <v>6.89</v>
      </c>
      <c r="I1910">
        <f>MAX(H1910:H$7096)</f>
        <v>6.89</v>
      </c>
      <c r="J1910" s="219">
        <f t="shared" si="59"/>
        <v>0</v>
      </c>
    </row>
    <row r="1911" spans="2:10">
      <c r="B1911" s="217">
        <v>43147</v>
      </c>
      <c r="C1911" s="218">
        <v>11.14</v>
      </c>
      <c r="D1911">
        <f>MAX(C1911:C$7096)</f>
        <v>11.14</v>
      </c>
      <c r="E1911" s="219">
        <f t="shared" si="58"/>
        <v>0</v>
      </c>
      <c r="H1911" s="241">
        <v>6.89</v>
      </c>
      <c r="I1911">
        <f>MAX(H1911:H$7096)</f>
        <v>6.89</v>
      </c>
      <c r="J1911" s="219">
        <f t="shared" si="59"/>
        <v>0</v>
      </c>
    </row>
    <row r="1912" spans="2:10">
      <c r="B1912" s="217">
        <v>43146</v>
      </c>
      <c r="C1912" s="218">
        <v>11.13</v>
      </c>
      <c r="D1912">
        <f>MAX(C1912:C$7096)</f>
        <v>11.13</v>
      </c>
      <c r="E1912" s="219">
        <f t="shared" si="58"/>
        <v>0</v>
      </c>
      <c r="H1912" s="241">
        <v>6.89</v>
      </c>
      <c r="I1912">
        <f>MAX(H1912:H$7096)</f>
        <v>6.89</v>
      </c>
      <c r="J1912" s="219">
        <f t="shared" si="59"/>
        <v>0</v>
      </c>
    </row>
    <row r="1913" spans="2:10">
      <c r="B1913" s="217">
        <v>43145</v>
      </c>
      <c r="C1913" s="218">
        <v>11.13</v>
      </c>
      <c r="D1913">
        <f>MAX(C1913:C$7096)</f>
        <v>11.13</v>
      </c>
      <c r="E1913" s="219">
        <f t="shared" si="58"/>
        <v>0</v>
      </c>
      <c r="H1913" s="241">
        <v>6.89</v>
      </c>
      <c r="I1913">
        <f>MAX(H1913:H$7096)</f>
        <v>6.89</v>
      </c>
      <c r="J1913" s="219">
        <f t="shared" si="59"/>
        <v>0</v>
      </c>
    </row>
    <row r="1914" spans="2:10">
      <c r="B1914" s="217">
        <v>43144</v>
      </c>
      <c r="C1914" s="218">
        <v>11.13</v>
      </c>
      <c r="D1914">
        <f>MAX(C1914:C$7096)</f>
        <v>11.13</v>
      </c>
      <c r="E1914" s="219">
        <f t="shared" si="58"/>
        <v>0</v>
      </c>
      <c r="H1914" s="241">
        <v>6.89</v>
      </c>
      <c r="I1914">
        <f>MAX(H1914:H$7096)</f>
        <v>6.89</v>
      </c>
      <c r="J1914" s="219">
        <f t="shared" si="59"/>
        <v>0</v>
      </c>
    </row>
    <row r="1915" spans="2:10">
      <c r="B1915" s="217">
        <v>43143</v>
      </c>
      <c r="C1915" s="218">
        <v>11.13</v>
      </c>
      <c r="D1915">
        <f>MAX(C1915:C$7096)</f>
        <v>11.13</v>
      </c>
      <c r="E1915" s="219">
        <f t="shared" si="58"/>
        <v>0</v>
      </c>
      <c r="H1915" s="241">
        <v>6.89</v>
      </c>
      <c r="I1915">
        <f>MAX(H1915:H$7096)</f>
        <v>6.89</v>
      </c>
      <c r="J1915" s="219">
        <f t="shared" si="59"/>
        <v>0</v>
      </c>
    </row>
    <row r="1916" spans="2:10">
      <c r="B1916" s="217">
        <v>43140</v>
      </c>
      <c r="C1916" s="218">
        <v>11.12</v>
      </c>
      <c r="D1916">
        <f>MAX(C1916:C$7096)</f>
        <v>11.12</v>
      </c>
      <c r="E1916" s="219">
        <f t="shared" si="58"/>
        <v>0</v>
      </c>
      <c r="H1916" s="241">
        <v>6.89</v>
      </c>
      <c r="I1916">
        <f>MAX(H1916:H$7096)</f>
        <v>6.89</v>
      </c>
      <c r="J1916" s="219">
        <f t="shared" si="59"/>
        <v>0</v>
      </c>
    </row>
    <row r="1917" spans="2:10">
      <c r="B1917" s="217">
        <v>43139</v>
      </c>
      <c r="C1917" s="218">
        <v>11.12</v>
      </c>
      <c r="D1917">
        <f>MAX(C1917:C$7096)</f>
        <v>11.12</v>
      </c>
      <c r="E1917" s="219">
        <f t="shared" si="58"/>
        <v>0</v>
      </c>
      <c r="H1917" s="241">
        <v>6.89</v>
      </c>
      <c r="I1917">
        <f>MAX(H1917:H$7096)</f>
        <v>6.89</v>
      </c>
      <c r="J1917" s="219">
        <f t="shared" si="59"/>
        <v>0</v>
      </c>
    </row>
    <row r="1918" spans="2:10">
      <c r="B1918" s="217">
        <v>43138</v>
      </c>
      <c r="C1918" s="218">
        <v>11.04</v>
      </c>
      <c r="D1918">
        <f>MAX(C1918:C$7096)</f>
        <v>11.04</v>
      </c>
      <c r="E1918" s="219">
        <f t="shared" si="58"/>
        <v>0</v>
      </c>
      <c r="H1918" s="241">
        <v>6.89</v>
      </c>
      <c r="I1918">
        <f>MAX(H1918:H$7096)</f>
        <v>6.89</v>
      </c>
      <c r="J1918" s="219">
        <f t="shared" si="59"/>
        <v>0</v>
      </c>
    </row>
    <row r="1919" spans="2:10">
      <c r="B1919" s="217">
        <v>43137</v>
      </c>
      <c r="C1919" s="218">
        <v>11.04</v>
      </c>
      <c r="D1919">
        <f>MAX(C1919:C$7096)</f>
        <v>11.04</v>
      </c>
      <c r="E1919" s="219">
        <f t="shared" si="58"/>
        <v>0</v>
      </c>
      <c r="H1919" s="241">
        <v>6.89</v>
      </c>
      <c r="I1919">
        <f>MAX(H1919:H$7096)</f>
        <v>6.89</v>
      </c>
      <c r="J1919" s="219">
        <f t="shared" si="59"/>
        <v>0</v>
      </c>
    </row>
    <row r="1920" spans="2:10">
      <c r="B1920" s="217">
        <v>43136</v>
      </c>
      <c r="C1920" s="218">
        <v>11.04</v>
      </c>
      <c r="D1920">
        <f>MAX(C1920:C$7096)</f>
        <v>11.04</v>
      </c>
      <c r="E1920" s="219">
        <f t="shared" si="58"/>
        <v>0</v>
      </c>
      <c r="H1920" s="241">
        <v>6.89</v>
      </c>
      <c r="I1920">
        <f>MAX(H1920:H$7096)</f>
        <v>6.89</v>
      </c>
      <c r="J1920" s="219">
        <f t="shared" si="59"/>
        <v>0</v>
      </c>
    </row>
    <row r="1921" spans="2:10">
      <c r="B1921" s="217">
        <v>43133</v>
      </c>
      <c r="C1921" s="218">
        <v>11.03</v>
      </c>
      <c r="D1921">
        <f>MAX(C1921:C$7096)</f>
        <v>11.03</v>
      </c>
      <c r="E1921" s="219">
        <f t="shared" si="58"/>
        <v>0</v>
      </c>
      <c r="H1921" s="241">
        <v>6.89</v>
      </c>
      <c r="I1921">
        <f>MAX(H1921:H$7096)</f>
        <v>6.89</v>
      </c>
      <c r="J1921" s="219">
        <f t="shared" si="59"/>
        <v>0</v>
      </c>
    </row>
    <row r="1922" spans="2:10">
      <c r="B1922" s="217">
        <v>43132</v>
      </c>
      <c r="C1922" s="218">
        <v>10.35</v>
      </c>
      <c r="D1922">
        <f>MAX(C1922:C$7096)</f>
        <v>10.35</v>
      </c>
      <c r="E1922" s="219">
        <f t="shared" ref="E1922:E1985" si="60">(C1922-D1922)/D1922</f>
        <v>0</v>
      </c>
      <c r="H1922" s="241">
        <v>6.89</v>
      </c>
      <c r="I1922">
        <f>MAX(H1922:H$7096)</f>
        <v>6.89</v>
      </c>
      <c r="J1922" s="219">
        <f t="shared" ref="J1922:J1985" si="61">(H1922-I1922)/I1922</f>
        <v>0</v>
      </c>
    </row>
    <row r="1923" spans="2:10">
      <c r="B1923" s="217">
        <v>43131</v>
      </c>
      <c r="C1923" s="218">
        <v>10.34</v>
      </c>
      <c r="D1923">
        <f>MAX(C1923:C$7096)</f>
        <v>10.34</v>
      </c>
      <c r="E1923" s="219">
        <f t="shared" si="60"/>
        <v>0</v>
      </c>
      <c r="H1923" s="241">
        <v>6.89</v>
      </c>
      <c r="I1923">
        <f>MAX(H1923:H$7096)</f>
        <v>6.89</v>
      </c>
      <c r="J1923" s="219">
        <f t="shared" si="61"/>
        <v>0</v>
      </c>
    </row>
    <row r="1924" spans="2:10">
      <c r="B1924" s="217">
        <v>43130</v>
      </c>
      <c r="C1924" s="218">
        <v>10.34</v>
      </c>
      <c r="D1924">
        <f>MAX(C1924:C$7096)</f>
        <v>10.34</v>
      </c>
      <c r="E1924" s="219">
        <f t="shared" si="60"/>
        <v>0</v>
      </c>
      <c r="H1924" s="241">
        <v>6.89</v>
      </c>
      <c r="I1924">
        <f>MAX(H1924:H$7096)</f>
        <v>6.89</v>
      </c>
      <c r="J1924" s="219">
        <f t="shared" si="61"/>
        <v>0</v>
      </c>
    </row>
    <row r="1925" spans="2:10">
      <c r="B1925" s="217">
        <v>43129</v>
      </c>
      <c r="C1925" s="218">
        <v>10.34</v>
      </c>
      <c r="D1925">
        <f>MAX(C1925:C$7096)</f>
        <v>10.34</v>
      </c>
      <c r="E1925" s="219">
        <f t="shared" si="60"/>
        <v>0</v>
      </c>
      <c r="H1925" s="241">
        <v>6.89</v>
      </c>
      <c r="I1925">
        <f>MAX(H1925:H$7096)</f>
        <v>6.89</v>
      </c>
      <c r="J1925" s="219">
        <f t="shared" si="61"/>
        <v>0</v>
      </c>
    </row>
    <row r="1926" spans="2:10">
      <c r="B1926" s="217">
        <v>43126</v>
      </c>
      <c r="C1926" s="218">
        <v>10.33</v>
      </c>
      <c r="D1926">
        <f>MAX(C1926:C$7096)</f>
        <v>10.33</v>
      </c>
      <c r="E1926" s="219">
        <f t="shared" si="60"/>
        <v>0</v>
      </c>
      <c r="H1926" s="241">
        <v>6.89</v>
      </c>
      <c r="I1926">
        <f>MAX(H1926:H$7096)</f>
        <v>6.89</v>
      </c>
      <c r="J1926" s="219">
        <f t="shared" si="61"/>
        <v>0</v>
      </c>
    </row>
    <row r="1927" spans="2:10">
      <c r="B1927" s="217">
        <v>43125</v>
      </c>
      <c r="C1927" s="218">
        <v>10.33</v>
      </c>
      <c r="D1927">
        <f>MAX(C1927:C$7096)</f>
        <v>10.33</v>
      </c>
      <c r="E1927" s="219">
        <f t="shared" si="60"/>
        <v>0</v>
      </c>
      <c r="H1927" s="241">
        <v>6.89</v>
      </c>
      <c r="I1927">
        <f>MAX(H1927:H$7096)</f>
        <v>6.89</v>
      </c>
      <c r="J1927" s="219">
        <f t="shared" si="61"/>
        <v>0</v>
      </c>
    </row>
    <row r="1928" spans="2:10">
      <c r="B1928" s="217">
        <v>43124</v>
      </c>
      <c r="C1928" s="218">
        <v>10.33</v>
      </c>
      <c r="D1928">
        <f>MAX(C1928:C$7096)</f>
        <v>10.33</v>
      </c>
      <c r="E1928" s="219">
        <f t="shared" si="60"/>
        <v>0</v>
      </c>
      <c r="H1928" s="241">
        <v>6.89</v>
      </c>
      <c r="I1928">
        <f>MAX(H1928:H$7096)</f>
        <v>6.89</v>
      </c>
      <c r="J1928" s="219">
        <f t="shared" si="61"/>
        <v>0</v>
      </c>
    </row>
    <row r="1929" spans="2:10">
      <c r="B1929" s="217">
        <v>43123</v>
      </c>
      <c r="C1929" s="218">
        <v>10.32</v>
      </c>
      <c r="D1929">
        <f>MAX(C1929:C$7096)</f>
        <v>10.32</v>
      </c>
      <c r="E1929" s="219">
        <f t="shared" si="60"/>
        <v>0</v>
      </c>
      <c r="H1929" s="241">
        <v>6.89</v>
      </c>
      <c r="I1929">
        <f>MAX(H1929:H$7096)</f>
        <v>6.89</v>
      </c>
      <c r="J1929" s="219">
        <f t="shared" si="61"/>
        <v>0</v>
      </c>
    </row>
    <row r="1930" spans="2:10">
      <c r="B1930" s="217">
        <v>43122</v>
      </c>
      <c r="C1930" s="218">
        <v>10.32</v>
      </c>
      <c r="D1930">
        <f>MAX(C1930:C$7096)</f>
        <v>10.32</v>
      </c>
      <c r="E1930" s="219">
        <f t="shared" si="60"/>
        <v>0</v>
      </c>
      <c r="H1930" s="241">
        <v>6.89</v>
      </c>
      <c r="I1930">
        <f>MAX(H1930:H$7096)</f>
        <v>6.89</v>
      </c>
      <c r="J1930" s="219">
        <f t="shared" si="61"/>
        <v>0</v>
      </c>
    </row>
    <row r="1931" spans="2:10">
      <c r="B1931" s="217">
        <v>43119</v>
      </c>
      <c r="C1931" s="218">
        <v>10.31</v>
      </c>
      <c r="D1931">
        <f>MAX(C1931:C$7096)</f>
        <v>10.31</v>
      </c>
      <c r="E1931" s="219">
        <f t="shared" si="60"/>
        <v>0</v>
      </c>
      <c r="H1931" s="241">
        <v>6.89</v>
      </c>
      <c r="I1931">
        <f>MAX(H1931:H$7096)</f>
        <v>6.89</v>
      </c>
      <c r="J1931" s="219">
        <f t="shared" si="61"/>
        <v>0</v>
      </c>
    </row>
    <row r="1932" spans="2:10">
      <c r="B1932" s="217">
        <v>43118</v>
      </c>
      <c r="C1932" s="218">
        <v>10.31</v>
      </c>
      <c r="D1932">
        <f>MAX(C1932:C$7096)</f>
        <v>10.31</v>
      </c>
      <c r="E1932" s="219">
        <f t="shared" si="60"/>
        <v>0</v>
      </c>
      <c r="H1932" s="241">
        <v>6.89</v>
      </c>
      <c r="I1932">
        <f>MAX(H1932:H$7096)</f>
        <v>6.89</v>
      </c>
      <c r="J1932" s="219">
        <f t="shared" si="61"/>
        <v>0</v>
      </c>
    </row>
    <row r="1933" spans="2:10">
      <c r="B1933" s="217">
        <v>43117</v>
      </c>
      <c r="C1933" s="218">
        <v>10.31</v>
      </c>
      <c r="D1933">
        <f>MAX(C1933:C$7096)</f>
        <v>10.31</v>
      </c>
      <c r="E1933" s="219">
        <f t="shared" si="60"/>
        <v>0</v>
      </c>
      <c r="H1933" s="241">
        <v>6.89</v>
      </c>
      <c r="I1933">
        <f>MAX(H1933:H$7096)</f>
        <v>6.89</v>
      </c>
      <c r="J1933" s="219">
        <f t="shared" si="61"/>
        <v>0</v>
      </c>
    </row>
    <row r="1934" spans="2:10">
      <c r="B1934" s="217">
        <v>43116</v>
      </c>
      <c r="C1934" s="218">
        <v>10.210000000000001</v>
      </c>
      <c r="D1934">
        <f>MAX(C1934:C$7096)</f>
        <v>10.210000000000001</v>
      </c>
      <c r="E1934" s="219">
        <f t="shared" si="60"/>
        <v>0</v>
      </c>
      <c r="H1934" s="241">
        <v>6.89</v>
      </c>
      <c r="I1934">
        <f>MAX(H1934:H$7096)</f>
        <v>6.89</v>
      </c>
      <c r="J1934" s="219">
        <f t="shared" si="61"/>
        <v>0</v>
      </c>
    </row>
    <row r="1935" spans="2:10">
      <c r="B1935" s="217">
        <v>43115</v>
      </c>
      <c r="C1935" s="218">
        <v>10.210000000000001</v>
      </c>
      <c r="D1935">
        <f>MAX(C1935:C$7096)</f>
        <v>10.210000000000001</v>
      </c>
      <c r="E1935" s="219">
        <f t="shared" si="60"/>
        <v>0</v>
      </c>
      <c r="H1935" s="241">
        <v>6.89</v>
      </c>
      <c r="I1935">
        <f>MAX(H1935:H$7096)</f>
        <v>6.89</v>
      </c>
      <c r="J1935" s="219">
        <f t="shared" si="61"/>
        <v>0</v>
      </c>
    </row>
    <row r="1936" spans="2:10">
      <c r="B1936" s="217">
        <v>43112</v>
      </c>
      <c r="C1936" s="218">
        <v>10.199999999999999</v>
      </c>
      <c r="D1936">
        <f>MAX(C1936:C$7096)</f>
        <v>10.199999999999999</v>
      </c>
      <c r="E1936" s="219">
        <f t="shared" si="60"/>
        <v>0</v>
      </c>
      <c r="H1936" s="241">
        <v>6.89</v>
      </c>
      <c r="I1936">
        <f>MAX(H1936:H$7096)</f>
        <v>6.89</v>
      </c>
      <c r="J1936" s="219">
        <f t="shared" si="61"/>
        <v>0</v>
      </c>
    </row>
    <row r="1937" spans="2:10">
      <c r="B1937" s="217">
        <v>43111</v>
      </c>
      <c r="C1937" s="218">
        <v>10.199999999999999</v>
      </c>
      <c r="D1937">
        <f>MAX(C1937:C$7096)</f>
        <v>10.199999999999999</v>
      </c>
      <c r="E1937" s="219">
        <f t="shared" si="60"/>
        <v>0</v>
      </c>
      <c r="H1937" s="241">
        <v>6.89</v>
      </c>
      <c r="I1937">
        <f>MAX(H1937:H$7096)</f>
        <v>6.89</v>
      </c>
      <c r="J1937" s="219">
        <f t="shared" si="61"/>
        <v>0</v>
      </c>
    </row>
    <row r="1938" spans="2:10">
      <c r="B1938" s="217">
        <v>43110</v>
      </c>
      <c r="C1938" s="218">
        <v>10.199999999999999</v>
      </c>
      <c r="D1938">
        <f>MAX(C1938:C$7096)</f>
        <v>10.199999999999999</v>
      </c>
      <c r="E1938" s="219">
        <f t="shared" si="60"/>
        <v>0</v>
      </c>
      <c r="H1938" s="241">
        <v>6.89</v>
      </c>
      <c r="I1938">
        <f>MAX(H1938:H$7096)</f>
        <v>6.89</v>
      </c>
      <c r="J1938" s="219">
        <f t="shared" si="61"/>
        <v>0</v>
      </c>
    </row>
    <row r="1939" spans="2:10">
      <c r="B1939" s="217">
        <v>43109</v>
      </c>
      <c r="C1939" s="218">
        <v>10.19</v>
      </c>
      <c r="D1939">
        <f>MAX(C1939:C$7096)</f>
        <v>10.19</v>
      </c>
      <c r="E1939" s="219">
        <f t="shared" si="60"/>
        <v>0</v>
      </c>
      <c r="H1939" s="241">
        <v>6.89</v>
      </c>
      <c r="I1939">
        <f>MAX(H1939:H$7096)</f>
        <v>6.89</v>
      </c>
      <c r="J1939" s="219">
        <f t="shared" si="61"/>
        <v>0</v>
      </c>
    </row>
    <row r="1940" spans="2:10">
      <c r="B1940" s="217">
        <v>43108</v>
      </c>
      <c r="C1940" s="218">
        <v>10.19</v>
      </c>
      <c r="D1940">
        <f>MAX(C1940:C$7096)</f>
        <v>10.19</v>
      </c>
      <c r="E1940" s="219">
        <f t="shared" si="60"/>
        <v>0</v>
      </c>
      <c r="H1940" s="241">
        <v>6.89</v>
      </c>
      <c r="I1940">
        <f>MAX(H1940:H$7096)</f>
        <v>6.89</v>
      </c>
      <c r="J1940" s="219">
        <f t="shared" si="61"/>
        <v>0</v>
      </c>
    </row>
    <row r="1941" spans="2:10">
      <c r="B1941" s="217">
        <v>43105</v>
      </c>
      <c r="C1941" s="218">
        <v>10.18</v>
      </c>
      <c r="D1941">
        <f>MAX(C1941:C$7096)</f>
        <v>10.18</v>
      </c>
      <c r="E1941" s="219">
        <f t="shared" si="60"/>
        <v>0</v>
      </c>
      <c r="H1941" s="241">
        <v>6.89</v>
      </c>
      <c r="I1941">
        <f>MAX(H1941:H$7096)</f>
        <v>6.89</v>
      </c>
      <c r="J1941" s="219">
        <f t="shared" si="61"/>
        <v>0</v>
      </c>
    </row>
    <row r="1942" spans="2:10">
      <c r="B1942" s="217">
        <v>43104</v>
      </c>
      <c r="C1942" s="218">
        <v>10.18</v>
      </c>
      <c r="D1942">
        <f>MAX(C1942:C$7096)</f>
        <v>10.18</v>
      </c>
      <c r="E1942" s="219">
        <f t="shared" si="60"/>
        <v>0</v>
      </c>
      <c r="H1942" s="241">
        <v>6.89</v>
      </c>
      <c r="I1942">
        <f>MAX(H1942:H$7096)</f>
        <v>6.89</v>
      </c>
      <c r="J1942" s="219">
        <f t="shared" si="61"/>
        <v>0</v>
      </c>
    </row>
    <row r="1943" spans="2:10">
      <c r="B1943" s="217">
        <v>43103</v>
      </c>
      <c r="C1943" s="218">
        <v>10.18</v>
      </c>
      <c r="D1943">
        <f>MAX(C1943:C$7096)</f>
        <v>10.18</v>
      </c>
      <c r="E1943" s="219">
        <f t="shared" si="60"/>
        <v>0</v>
      </c>
      <c r="H1943" s="241">
        <v>6.89</v>
      </c>
      <c r="I1943">
        <f>MAX(H1943:H$7096)</f>
        <v>6.89</v>
      </c>
      <c r="J1943" s="219">
        <f t="shared" si="61"/>
        <v>0</v>
      </c>
    </row>
    <row r="1944" spans="2:10">
      <c r="B1944" s="217">
        <v>43102</v>
      </c>
      <c r="C1944" s="218">
        <v>10.18</v>
      </c>
      <c r="D1944">
        <f>MAX(C1944:C$7096)</f>
        <v>10.18</v>
      </c>
      <c r="E1944" s="219">
        <f t="shared" si="60"/>
        <v>0</v>
      </c>
      <c r="H1944" s="241">
        <v>6.89</v>
      </c>
      <c r="I1944">
        <f>MAX(H1944:H$7096)</f>
        <v>6.89</v>
      </c>
      <c r="J1944" s="219">
        <f t="shared" si="61"/>
        <v>0</v>
      </c>
    </row>
    <row r="1945" spans="2:10">
      <c r="B1945" s="217">
        <v>43101</v>
      </c>
      <c r="C1945" s="218">
        <v>10.11</v>
      </c>
      <c r="D1945">
        <f>MAX(C1945:C$7096)</f>
        <v>10.11</v>
      </c>
      <c r="E1945" s="219">
        <f t="shared" si="60"/>
        <v>0</v>
      </c>
      <c r="H1945" s="241">
        <v>6.89</v>
      </c>
      <c r="I1945">
        <f>MAX(H1945:H$7096)</f>
        <v>6.89</v>
      </c>
      <c r="J1945" s="219">
        <f t="shared" si="61"/>
        <v>0</v>
      </c>
    </row>
    <row r="1946" spans="2:10">
      <c r="B1946" s="217">
        <v>43098</v>
      </c>
      <c r="C1946" s="218">
        <v>10.1</v>
      </c>
      <c r="D1946">
        <f>MAX(C1946:C$7096)</f>
        <v>10.1</v>
      </c>
      <c r="E1946" s="219">
        <f t="shared" si="60"/>
        <v>0</v>
      </c>
      <c r="H1946" s="241">
        <v>6.89</v>
      </c>
      <c r="I1946">
        <f>MAX(H1946:H$7096)</f>
        <v>6.89</v>
      </c>
      <c r="J1946" s="219">
        <f t="shared" si="61"/>
        <v>0</v>
      </c>
    </row>
    <row r="1947" spans="2:10">
      <c r="B1947" s="217">
        <v>43097</v>
      </c>
      <c r="C1947" s="218">
        <v>10.1</v>
      </c>
      <c r="D1947">
        <f>MAX(C1947:C$7096)</f>
        <v>10.1</v>
      </c>
      <c r="E1947" s="219">
        <f t="shared" si="60"/>
        <v>0</v>
      </c>
      <c r="H1947" s="241">
        <v>6.89</v>
      </c>
      <c r="I1947">
        <f>MAX(H1947:H$7096)</f>
        <v>6.89</v>
      </c>
      <c r="J1947" s="219">
        <f t="shared" si="61"/>
        <v>0</v>
      </c>
    </row>
    <row r="1948" spans="2:10">
      <c r="B1948" s="217">
        <v>43096</v>
      </c>
      <c r="C1948" s="218">
        <v>10.1</v>
      </c>
      <c r="D1948">
        <f>MAX(C1948:C$7096)</f>
        <v>10.1</v>
      </c>
      <c r="E1948" s="219">
        <f t="shared" si="60"/>
        <v>0</v>
      </c>
      <c r="H1948" s="241">
        <v>6.89</v>
      </c>
      <c r="I1948">
        <f>MAX(H1948:H$7096)</f>
        <v>6.89</v>
      </c>
      <c r="J1948" s="219">
        <f t="shared" si="61"/>
        <v>0</v>
      </c>
    </row>
    <row r="1949" spans="2:10">
      <c r="B1949" s="217">
        <v>43095</v>
      </c>
      <c r="C1949" s="218">
        <v>10.1</v>
      </c>
      <c r="D1949">
        <f>MAX(C1949:C$7096)</f>
        <v>10.1</v>
      </c>
      <c r="E1949" s="219">
        <f t="shared" si="60"/>
        <v>0</v>
      </c>
      <c r="H1949" s="241">
        <v>6.89</v>
      </c>
      <c r="I1949">
        <f>MAX(H1949:H$7096)</f>
        <v>6.89</v>
      </c>
      <c r="J1949" s="219">
        <f t="shared" si="61"/>
        <v>0</v>
      </c>
    </row>
    <row r="1950" spans="2:10">
      <c r="B1950" s="217">
        <v>43094</v>
      </c>
      <c r="C1950" s="218">
        <v>10.1</v>
      </c>
      <c r="D1950">
        <f>MAX(C1950:C$7096)</f>
        <v>10.1</v>
      </c>
      <c r="E1950" s="219">
        <f t="shared" si="60"/>
        <v>0</v>
      </c>
      <c r="H1950" s="241">
        <v>6.89</v>
      </c>
      <c r="I1950">
        <f>MAX(H1950:H$7096)</f>
        <v>6.89</v>
      </c>
      <c r="J1950" s="219">
        <f t="shared" si="61"/>
        <v>0</v>
      </c>
    </row>
    <row r="1951" spans="2:10">
      <c r="B1951" s="217">
        <v>43091</v>
      </c>
      <c r="C1951" s="218">
        <v>10.09</v>
      </c>
      <c r="D1951">
        <f>MAX(C1951:C$7096)</f>
        <v>10.09</v>
      </c>
      <c r="E1951" s="219">
        <f t="shared" si="60"/>
        <v>0</v>
      </c>
      <c r="H1951" s="241">
        <v>6.89</v>
      </c>
      <c r="I1951">
        <f>MAX(H1951:H$7096)</f>
        <v>6.89</v>
      </c>
      <c r="J1951" s="219">
        <f t="shared" si="61"/>
        <v>0</v>
      </c>
    </row>
    <row r="1952" spans="2:10">
      <c r="B1952" s="217">
        <v>43090</v>
      </c>
      <c r="C1952" s="218">
        <v>10.09</v>
      </c>
      <c r="D1952">
        <f>MAX(C1952:C$7096)</f>
        <v>10.09</v>
      </c>
      <c r="E1952" s="219">
        <f t="shared" si="60"/>
        <v>0</v>
      </c>
      <c r="H1952" s="241">
        <v>6.89</v>
      </c>
      <c r="I1952">
        <f>MAX(H1952:H$7096)</f>
        <v>6.89</v>
      </c>
      <c r="J1952" s="219">
        <f t="shared" si="61"/>
        <v>0</v>
      </c>
    </row>
    <row r="1953" spans="2:10">
      <c r="B1953" s="217">
        <v>43089</v>
      </c>
      <c r="C1953" s="218">
        <v>10.08</v>
      </c>
      <c r="D1953">
        <f>MAX(C1953:C$7096)</f>
        <v>10.08</v>
      </c>
      <c r="E1953" s="219">
        <f t="shared" si="60"/>
        <v>0</v>
      </c>
      <c r="H1953" s="241">
        <v>6.89</v>
      </c>
      <c r="I1953">
        <f>MAX(H1953:H$7096)</f>
        <v>6.89</v>
      </c>
      <c r="J1953" s="219">
        <f t="shared" si="61"/>
        <v>0</v>
      </c>
    </row>
    <row r="1954" spans="2:10">
      <c r="B1954" s="217">
        <v>43088</v>
      </c>
      <c r="C1954" s="218">
        <v>10.08</v>
      </c>
      <c r="D1954">
        <f>MAX(C1954:C$7096)</f>
        <v>10.08</v>
      </c>
      <c r="E1954" s="219">
        <f t="shared" si="60"/>
        <v>0</v>
      </c>
      <c r="H1954" s="241">
        <v>6.89</v>
      </c>
      <c r="I1954">
        <f>MAX(H1954:H$7096)</f>
        <v>6.89</v>
      </c>
      <c r="J1954" s="219">
        <f t="shared" si="61"/>
        <v>0</v>
      </c>
    </row>
    <row r="1955" spans="2:10">
      <c r="B1955" s="217">
        <v>43087</v>
      </c>
      <c r="C1955" s="218">
        <v>10.08</v>
      </c>
      <c r="D1955">
        <f>MAX(C1955:C$7096)</f>
        <v>10.08</v>
      </c>
      <c r="E1955" s="219">
        <f t="shared" si="60"/>
        <v>0</v>
      </c>
      <c r="H1955" s="241">
        <v>6.89</v>
      </c>
      <c r="I1955">
        <f>MAX(H1955:H$7096)</f>
        <v>6.89</v>
      </c>
      <c r="J1955" s="219">
        <f t="shared" si="61"/>
        <v>0</v>
      </c>
    </row>
    <row r="1956" spans="2:10">
      <c r="B1956" s="217">
        <v>43084</v>
      </c>
      <c r="C1956" s="218">
        <v>10.07</v>
      </c>
      <c r="D1956">
        <f>MAX(C1956:C$7096)</f>
        <v>10.07</v>
      </c>
      <c r="E1956" s="219">
        <f t="shared" si="60"/>
        <v>0</v>
      </c>
      <c r="H1956" s="241">
        <v>6.89</v>
      </c>
      <c r="I1956">
        <f>MAX(H1956:H$7096)</f>
        <v>6.89</v>
      </c>
      <c r="J1956" s="219">
        <f t="shared" si="61"/>
        <v>0</v>
      </c>
    </row>
    <row r="1957" spans="2:10">
      <c r="B1957" s="217">
        <v>43083</v>
      </c>
      <c r="C1957" s="218">
        <v>10.07</v>
      </c>
      <c r="D1957">
        <f>MAX(C1957:C$7096)</f>
        <v>10.07</v>
      </c>
      <c r="E1957" s="219">
        <f t="shared" si="60"/>
        <v>0</v>
      </c>
      <c r="H1957" s="241">
        <v>6.89</v>
      </c>
      <c r="I1957">
        <f>MAX(H1957:H$7096)</f>
        <v>6.89</v>
      </c>
      <c r="J1957" s="219">
        <f t="shared" si="61"/>
        <v>0</v>
      </c>
    </row>
    <row r="1958" spans="2:10">
      <c r="B1958" s="217">
        <v>43082</v>
      </c>
      <c r="C1958" s="218">
        <v>10.06</v>
      </c>
      <c r="D1958">
        <f>MAX(C1958:C$7096)</f>
        <v>10.06</v>
      </c>
      <c r="E1958" s="219">
        <f t="shared" si="60"/>
        <v>0</v>
      </c>
      <c r="H1958" s="241">
        <v>6.89</v>
      </c>
      <c r="I1958">
        <f>MAX(H1958:H$7096)</f>
        <v>6.89</v>
      </c>
      <c r="J1958" s="219">
        <f t="shared" si="61"/>
        <v>0</v>
      </c>
    </row>
    <row r="1959" spans="2:10">
      <c r="B1959" s="217">
        <v>43081</v>
      </c>
      <c r="C1959" s="218">
        <v>10.06</v>
      </c>
      <c r="D1959">
        <f>MAX(C1959:C$7096)</f>
        <v>10.06</v>
      </c>
      <c r="E1959" s="219">
        <f t="shared" si="60"/>
        <v>0</v>
      </c>
      <c r="H1959" s="241">
        <v>6.89</v>
      </c>
      <c r="I1959">
        <f>MAX(H1959:H$7096)</f>
        <v>6.89</v>
      </c>
      <c r="J1959" s="219">
        <f t="shared" si="61"/>
        <v>0</v>
      </c>
    </row>
    <row r="1960" spans="2:10">
      <c r="B1960" s="217">
        <v>43080</v>
      </c>
      <c r="C1960" s="218">
        <v>10.06</v>
      </c>
      <c r="D1960">
        <f>MAX(C1960:C$7096)</f>
        <v>10.06</v>
      </c>
      <c r="E1960" s="219">
        <f t="shared" si="60"/>
        <v>0</v>
      </c>
      <c r="H1960" s="241">
        <v>6.89</v>
      </c>
      <c r="I1960">
        <f>MAX(H1960:H$7096)</f>
        <v>6.89</v>
      </c>
      <c r="J1960" s="219">
        <f t="shared" si="61"/>
        <v>0</v>
      </c>
    </row>
    <row r="1961" spans="2:10">
      <c r="B1961" s="217">
        <v>43077</v>
      </c>
      <c r="C1961" s="218">
        <v>10.050000000000001</v>
      </c>
      <c r="D1961">
        <f>MAX(C1961:C$7096)</f>
        <v>10.06</v>
      </c>
      <c r="E1961" s="219">
        <f t="shared" si="60"/>
        <v>-9.9403578528824924E-4</v>
      </c>
      <c r="H1961" s="241">
        <v>6.89</v>
      </c>
      <c r="I1961">
        <f>MAX(H1961:H$7096)</f>
        <v>6.89</v>
      </c>
      <c r="J1961" s="219">
        <f t="shared" si="61"/>
        <v>0</v>
      </c>
    </row>
    <row r="1962" spans="2:10">
      <c r="B1962" s="217">
        <v>43076</v>
      </c>
      <c r="C1962" s="218">
        <v>10.050000000000001</v>
      </c>
      <c r="D1962">
        <f>MAX(C1962:C$7096)</f>
        <v>10.06</v>
      </c>
      <c r="E1962" s="219">
        <f t="shared" si="60"/>
        <v>-9.9403578528824924E-4</v>
      </c>
      <c r="H1962" s="241">
        <v>6.89</v>
      </c>
      <c r="I1962">
        <f>MAX(H1962:H$7096)</f>
        <v>6.89</v>
      </c>
      <c r="J1962" s="219">
        <f t="shared" si="61"/>
        <v>0</v>
      </c>
    </row>
    <row r="1963" spans="2:10">
      <c r="B1963" s="217">
        <v>43075</v>
      </c>
      <c r="C1963" s="218">
        <v>10.050000000000001</v>
      </c>
      <c r="D1963">
        <f>MAX(C1963:C$7096)</f>
        <v>10.06</v>
      </c>
      <c r="E1963" s="219">
        <f t="shared" si="60"/>
        <v>-9.9403578528824924E-4</v>
      </c>
      <c r="H1963" s="241">
        <v>6.89</v>
      </c>
      <c r="I1963">
        <f>MAX(H1963:H$7096)</f>
        <v>6.89</v>
      </c>
      <c r="J1963" s="219">
        <f t="shared" si="61"/>
        <v>0</v>
      </c>
    </row>
    <row r="1964" spans="2:10">
      <c r="B1964" s="217">
        <v>43074</v>
      </c>
      <c r="C1964" s="218">
        <v>10.06</v>
      </c>
      <c r="D1964">
        <f>MAX(C1964:C$7096)</f>
        <v>10.06</v>
      </c>
      <c r="E1964" s="219">
        <f t="shared" si="60"/>
        <v>0</v>
      </c>
      <c r="H1964" s="241">
        <v>6.89</v>
      </c>
      <c r="I1964">
        <f>MAX(H1964:H$7096)</f>
        <v>6.89</v>
      </c>
      <c r="J1964" s="219">
        <f t="shared" si="61"/>
        <v>0</v>
      </c>
    </row>
    <row r="1965" spans="2:10">
      <c r="B1965" s="217">
        <v>43073</v>
      </c>
      <c r="C1965" s="218">
        <v>10.06</v>
      </c>
      <c r="D1965">
        <f>MAX(C1965:C$7096)</f>
        <v>10.06</v>
      </c>
      <c r="E1965" s="219">
        <f t="shared" si="60"/>
        <v>0</v>
      </c>
      <c r="H1965" s="241">
        <v>6.89</v>
      </c>
      <c r="I1965">
        <f>MAX(H1965:H$7096)</f>
        <v>6.89</v>
      </c>
      <c r="J1965" s="219">
        <f t="shared" si="61"/>
        <v>0</v>
      </c>
    </row>
    <row r="1966" spans="2:10">
      <c r="B1966" s="217">
        <v>43070</v>
      </c>
      <c r="C1966" s="218">
        <v>10.050000000000001</v>
      </c>
      <c r="D1966">
        <f>MAX(C1966:C$7096)</f>
        <v>10.050000000000001</v>
      </c>
      <c r="E1966" s="219">
        <f t="shared" si="60"/>
        <v>0</v>
      </c>
      <c r="H1966" s="241">
        <v>6.89</v>
      </c>
      <c r="I1966">
        <f>MAX(H1966:H$7096)</f>
        <v>6.89</v>
      </c>
      <c r="J1966" s="219">
        <f t="shared" si="61"/>
        <v>0</v>
      </c>
    </row>
    <row r="1967" spans="2:10">
      <c r="B1967" s="217">
        <v>43069</v>
      </c>
      <c r="C1967" s="218">
        <v>10.050000000000001</v>
      </c>
      <c r="D1967">
        <f>MAX(C1967:C$7096)</f>
        <v>10.050000000000001</v>
      </c>
      <c r="E1967" s="219">
        <f t="shared" si="60"/>
        <v>0</v>
      </c>
      <c r="H1967" s="241">
        <v>6.89</v>
      </c>
      <c r="I1967">
        <f>MAX(H1967:H$7096)</f>
        <v>6.89</v>
      </c>
      <c r="J1967" s="219">
        <f t="shared" si="61"/>
        <v>0</v>
      </c>
    </row>
    <row r="1968" spans="2:10">
      <c r="B1968" s="217">
        <v>43068</v>
      </c>
      <c r="C1968" s="218">
        <v>10.050000000000001</v>
      </c>
      <c r="D1968">
        <f>MAX(C1968:C$7096)</f>
        <v>10.050000000000001</v>
      </c>
      <c r="E1968" s="219">
        <f t="shared" si="60"/>
        <v>0</v>
      </c>
      <c r="H1968" s="241">
        <v>6.68</v>
      </c>
      <c r="I1968">
        <f>MAX(H1968:H$7096)</f>
        <v>6.85</v>
      </c>
      <c r="J1968" s="219">
        <f t="shared" si="61"/>
        <v>-2.4817518248175175E-2</v>
      </c>
    </row>
    <row r="1969" spans="2:10">
      <c r="B1969" s="217">
        <v>43067</v>
      </c>
      <c r="C1969" s="218">
        <v>10.039999999999999</v>
      </c>
      <c r="D1969">
        <f>MAX(C1969:C$7096)</f>
        <v>10.039999999999999</v>
      </c>
      <c r="E1969" s="219">
        <f t="shared" si="60"/>
        <v>0</v>
      </c>
      <c r="H1969" s="241">
        <v>6.68</v>
      </c>
      <c r="I1969">
        <f>MAX(H1969:H$7096)</f>
        <v>6.85</v>
      </c>
      <c r="J1969" s="219">
        <f t="shared" si="61"/>
        <v>-2.4817518248175175E-2</v>
      </c>
    </row>
    <row r="1970" spans="2:10">
      <c r="B1970" s="217">
        <v>43066</v>
      </c>
      <c r="C1970" s="218">
        <v>10.039999999999999</v>
      </c>
      <c r="D1970">
        <f>MAX(C1970:C$7096)</f>
        <v>10.039999999999999</v>
      </c>
      <c r="E1970" s="219">
        <f t="shared" si="60"/>
        <v>0</v>
      </c>
      <c r="H1970" s="241">
        <v>6.68</v>
      </c>
      <c r="I1970">
        <f>MAX(H1970:H$7096)</f>
        <v>6.85</v>
      </c>
      <c r="J1970" s="219">
        <f t="shared" si="61"/>
        <v>-2.4817518248175175E-2</v>
      </c>
    </row>
    <row r="1971" spans="2:10">
      <c r="B1971" s="217">
        <v>43063</v>
      </c>
      <c r="C1971" s="218">
        <v>10.039999999999999</v>
      </c>
      <c r="D1971">
        <f>MAX(C1971:C$7096)</f>
        <v>10.039999999999999</v>
      </c>
      <c r="E1971" s="219">
        <f t="shared" si="60"/>
        <v>0</v>
      </c>
      <c r="H1971" s="241">
        <v>6.68</v>
      </c>
      <c r="I1971">
        <f>MAX(H1971:H$7096)</f>
        <v>6.85</v>
      </c>
      <c r="J1971" s="219">
        <f t="shared" si="61"/>
        <v>-2.4817518248175175E-2</v>
      </c>
    </row>
    <row r="1972" spans="2:10">
      <c r="B1972" s="217">
        <v>43062</v>
      </c>
      <c r="C1972" s="218">
        <v>10.029999999999999</v>
      </c>
      <c r="D1972">
        <f>MAX(C1972:C$7096)</f>
        <v>10.029999999999999</v>
      </c>
      <c r="E1972" s="219">
        <f t="shared" si="60"/>
        <v>0</v>
      </c>
      <c r="H1972" s="241">
        <v>6.68</v>
      </c>
      <c r="I1972">
        <f>MAX(H1972:H$7096)</f>
        <v>6.85</v>
      </c>
      <c r="J1972" s="219">
        <f t="shared" si="61"/>
        <v>-2.4817518248175175E-2</v>
      </c>
    </row>
    <row r="1973" spans="2:10">
      <c r="B1973" s="217">
        <v>43061</v>
      </c>
      <c r="C1973" s="218">
        <v>10.029999999999999</v>
      </c>
      <c r="D1973">
        <f>MAX(C1973:C$7096)</f>
        <v>10.029999999999999</v>
      </c>
      <c r="E1973" s="219">
        <f t="shared" si="60"/>
        <v>0</v>
      </c>
      <c r="H1973" s="241">
        <v>6.68</v>
      </c>
      <c r="I1973">
        <f>MAX(H1973:H$7096)</f>
        <v>6.85</v>
      </c>
      <c r="J1973" s="219">
        <f t="shared" si="61"/>
        <v>-2.4817518248175175E-2</v>
      </c>
    </row>
    <row r="1974" spans="2:10">
      <c r="B1974" s="217">
        <v>43060</v>
      </c>
      <c r="C1974" s="218">
        <v>10.029999999999999</v>
      </c>
      <c r="D1974">
        <f>MAX(C1974:C$7096)</f>
        <v>10.029999999999999</v>
      </c>
      <c r="E1974" s="219">
        <f t="shared" si="60"/>
        <v>0</v>
      </c>
      <c r="H1974" s="241">
        <v>6.68</v>
      </c>
      <c r="I1974">
        <f>MAX(H1974:H$7096)</f>
        <v>6.85</v>
      </c>
      <c r="J1974" s="219">
        <f t="shared" si="61"/>
        <v>-2.4817518248175175E-2</v>
      </c>
    </row>
    <row r="1975" spans="2:10">
      <c r="B1975" s="217">
        <v>43059</v>
      </c>
      <c r="C1975" s="218">
        <v>10.029999999999999</v>
      </c>
      <c r="D1975">
        <f>MAX(C1975:C$7096)</f>
        <v>10.029999999999999</v>
      </c>
      <c r="E1975" s="219">
        <f t="shared" si="60"/>
        <v>0</v>
      </c>
      <c r="H1975" s="241">
        <v>6.68</v>
      </c>
      <c r="I1975">
        <f>MAX(H1975:H$7096)</f>
        <v>6.85</v>
      </c>
      <c r="J1975" s="219">
        <f t="shared" si="61"/>
        <v>-2.4817518248175175E-2</v>
      </c>
    </row>
    <row r="1976" spans="2:10">
      <c r="B1976" s="217">
        <v>43056</v>
      </c>
      <c r="C1976" s="218">
        <v>10.02</v>
      </c>
      <c r="D1976">
        <f>MAX(C1976:C$7096)</f>
        <v>10.02</v>
      </c>
      <c r="E1976" s="219">
        <f t="shared" si="60"/>
        <v>0</v>
      </c>
      <c r="H1976" s="241">
        <v>6.68</v>
      </c>
      <c r="I1976">
        <f>MAX(H1976:H$7096)</f>
        <v>6.85</v>
      </c>
      <c r="J1976" s="219">
        <f t="shared" si="61"/>
        <v>-2.4817518248175175E-2</v>
      </c>
    </row>
    <row r="1977" spans="2:10">
      <c r="B1977" s="217">
        <v>43055</v>
      </c>
      <c r="C1977" s="218">
        <v>10.02</v>
      </c>
      <c r="D1977">
        <f>MAX(C1977:C$7096)</f>
        <v>10.02</v>
      </c>
      <c r="E1977" s="219">
        <f t="shared" si="60"/>
        <v>0</v>
      </c>
      <c r="H1977" s="241">
        <v>6.68</v>
      </c>
      <c r="I1977">
        <f>MAX(H1977:H$7096)</f>
        <v>6.85</v>
      </c>
      <c r="J1977" s="219">
        <f t="shared" si="61"/>
        <v>-2.4817518248175175E-2</v>
      </c>
    </row>
    <row r="1978" spans="2:10">
      <c r="B1978" s="217">
        <v>43054</v>
      </c>
      <c r="C1978" s="218">
        <v>10.02</v>
      </c>
      <c r="D1978">
        <f>MAX(C1978:C$7096)</f>
        <v>10.02</v>
      </c>
      <c r="E1978" s="219">
        <f t="shared" si="60"/>
        <v>0</v>
      </c>
      <c r="H1978" s="241">
        <v>6.68</v>
      </c>
      <c r="I1978">
        <f>MAX(H1978:H$7096)</f>
        <v>6.85</v>
      </c>
      <c r="J1978" s="219">
        <f t="shared" si="61"/>
        <v>-2.4817518248175175E-2</v>
      </c>
    </row>
    <row r="1979" spans="2:10">
      <c r="B1979" s="217">
        <v>43053</v>
      </c>
      <c r="C1979" s="218">
        <v>10.01</v>
      </c>
      <c r="D1979">
        <f>MAX(C1979:C$7096)</f>
        <v>10.01</v>
      </c>
      <c r="E1979" s="219">
        <f t="shared" si="60"/>
        <v>0</v>
      </c>
      <c r="H1979" s="241">
        <v>6.68</v>
      </c>
      <c r="I1979">
        <f>MAX(H1979:H$7096)</f>
        <v>6.85</v>
      </c>
      <c r="J1979" s="219">
        <f t="shared" si="61"/>
        <v>-2.4817518248175175E-2</v>
      </c>
    </row>
    <row r="1980" spans="2:10">
      <c r="B1980" s="217">
        <v>43052</v>
      </c>
      <c r="C1980" s="218">
        <v>10.01</v>
      </c>
      <c r="D1980">
        <f>MAX(C1980:C$7096)</f>
        <v>10.01</v>
      </c>
      <c r="E1980" s="219">
        <f t="shared" si="60"/>
        <v>0</v>
      </c>
      <c r="H1980" s="241">
        <v>6.68</v>
      </c>
      <c r="I1980">
        <f>MAX(H1980:H$7096)</f>
        <v>6.85</v>
      </c>
      <c r="J1980" s="219">
        <f t="shared" si="61"/>
        <v>-2.4817518248175175E-2</v>
      </c>
    </row>
    <row r="1981" spans="2:10">
      <c r="B1981" s="217">
        <v>43049</v>
      </c>
      <c r="C1981" s="218">
        <v>10</v>
      </c>
      <c r="D1981">
        <f>MAX(C1981:C$7096)</f>
        <v>10</v>
      </c>
      <c r="E1981" s="219">
        <f t="shared" si="60"/>
        <v>0</v>
      </c>
      <c r="H1981" s="241">
        <v>6.68</v>
      </c>
      <c r="I1981">
        <f>MAX(H1981:H$7096)</f>
        <v>6.85</v>
      </c>
      <c r="J1981" s="219">
        <f t="shared" si="61"/>
        <v>-2.4817518248175175E-2</v>
      </c>
    </row>
    <row r="1982" spans="2:10">
      <c r="B1982" s="217">
        <v>43048</v>
      </c>
      <c r="C1982" s="218">
        <v>10</v>
      </c>
      <c r="D1982">
        <f>MAX(C1982:C$7096)</f>
        <v>10</v>
      </c>
      <c r="E1982" s="219">
        <f t="shared" si="60"/>
        <v>0</v>
      </c>
      <c r="H1982" s="241">
        <v>6.68</v>
      </c>
      <c r="I1982">
        <f>MAX(H1982:H$7096)</f>
        <v>6.85</v>
      </c>
      <c r="J1982" s="219">
        <f t="shared" si="61"/>
        <v>-2.4817518248175175E-2</v>
      </c>
    </row>
    <row r="1983" spans="2:10">
      <c r="B1983" s="217">
        <v>43047</v>
      </c>
      <c r="C1983" s="218">
        <v>10</v>
      </c>
      <c r="D1983">
        <f>MAX(C1983:C$7096)</f>
        <v>10</v>
      </c>
      <c r="E1983" s="219">
        <f t="shared" si="60"/>
        <v>0</v>
      </c>
      <c r="H1983" s="241">
        <v>6.68</v>
      </c>
      <c r="I1983">
        <f>MAX(H1983:H$7096)</f>
        <v>6.85</v>
      </c>
      <c r="J1983" s="219">
        <f t="shared" si="61"/>
        <v>-2.4817518248175175E-2</v>
      </c>
    </row>
    <row r="1984" spans="2:10">
      <c r="B1984" s="217">
        <v>43046</v>
      </c>
      <c r="C1984" s="218">
        <v>10</v>
      </c>
      <c r="D1984">
        <f>MAX(C1984:C$7096)</f>
        <v>10</v>
      </c>
      <c r="E1984" s="219">
        <f t="shared" si="60"/>
        <v>0</v>
      </c>
      <c r="H1984" s="241">
        <v>6.68</v>
      </c>
      <c r="I1984">
        <f>MAX(H1984:H$7096)</f>
        <v>6.85</v>
      </c>
      <c r="J1984" s="219">
        <f t="shared" si="61"/>
        <v>-2.4817518248175175E-2</v>
      </c>
    </row>
    <row r="1985" spans="2:10">
      <c r="B1985" s="217">
        <v>43045</v>
      </c>
      <c r="C1985" s="218">
        <v>10</v>
      </c>
      <c r="D1985">
        <f>MAX(C1985:C$7096)</f>
        <v>10</v>
      </c>
      <c r="E1985" s="219">
        <f t="shared" si="60"/>
        <v>0</v>
      </c>
      <c r="H1985" s="241">
        <v>6.68</v>
      </c>
      <c r="I1985">
        <f>MAX(H1985:H$7096)</f>
        <v>6.85</v>
      </c>
      <c r="J1985" s="219">
        <f t="shared" si="61"/>
        <v>-2.4817518248175175E-2</v>
      </c>
    </row>
    <row r="1986" spans="2:10">
      <c r="B1986" s="217">
        <v>43042</v>
      </c>
      <c r="C1986" s="218">
        <v>9.99</v>
      </c>
      <c r="D1986">
        <f>MAX(C1986:C$7096)</f>
        <v>9.99</v>
      </c>
      <c r="E1986" s="219">
        <f t="shared" ref="E1986:E2049" si="62">(C1986-D1986)/D1986</f>
        <v>0</v>
      </c>
      <c r="H1986" s="241">
        <v>6.68</v>
      </c>
      <c r="I1986">
        <f>MAX(H1986:H$7096)</f>
        <v>6.85</v>
      </c>
      <c r="J1986" s="219">
        <f t="shared" ref="J1986:J2049" si="63">(H1986-I1986)/I1986</f>
        <v>-2.4817518248175175E-2</v>
      </c>
    </row>
    <row r="1987" spans="2:10">
      <c r="B1987" s="217">
        <v>43041</v>
      </c>
      <c r="C1987" s="218">
        <v>9.99</v>
      </c>
      <c r="D1987">
        <f>MAX(C1987:C$7096)</f>
        <v>9.99</v>
      </c>
      <c r="E1987" s="219">
        <f t="shared" si="62"/>
        <v>0</v>
      </c>
      <c r="H1987" s="241">
        <v>6.68</v>
      </c>
      <c r="I1987">
        <f>MAX(H1987:H$7096)</f>
        <v>6.85</v>
      </c>
      <c r="J1987" s="219">
        <f t="shared" si="63"/>
        <v>-2.4817518248175175E-2</v>
      </c>
    </row>
    <row r="1988" spans="2:10">
      <c r="B1988" s="217">
        <v>43040</v>
      </c>
      <c r="C1988" s="218">
        <v>9.98</v>
      </c>
      <c r="D1988">
        <f>MAX(C1988:C$7096)</f>
        <v>9.99</v>
      </c>
      <c r="E1988" s="219">
        <f t="shared" si="62"/>
        <v>-1.0010010010009797E-3</v>
      </c>
      <c r="H1988" s="241">
        <v>6.68</v>
      </c>
      <c r="I1988">
        <f>MAX(H1988:H$7096)</f>
        <v>6.85</v>
      </c>
      <c r="J1988" s="219">
        <f t="shared" si="63"/>
        <v>-2.4817518248175175E-2</v>
      </c>
    </row>
    <row r="1989" spans="2:10">
      <c r="B1989" s="217">
        <v>43039</v>
      </c>
      <c r="C1989" s="218">
        <v>9.98</v>
      </c>
      <c r="D1989">
        <f>MAX(C1989:C$7096)</f>
        <v>9.99</v>
      </c>
      <c r="E1989" s="219">
        <f t="shared" si="62"/>
        <v>-1.0010010010009797E-3</v>
      </c>
      <c r="H1989" s="241">
        <v>6.68</v>
      </c>
      <c r="I1989">
        <f>MAX(H1989:H$7096)</f>
        <v>6.85</v>
      </c>
      <c r="J1989" s="219">
        <f t="shared" si="63"/>
        <v>-2.4817518248175175E-2</v>
      </c>
    </row>
    <row r="1990" spans="2:10">
      <c r="B1990" s="217">
        <v>43038</v>
      </c>
      <c r="C1990" s="218">
        <v>9.98</v>
      </c>
      <c r="D1990">
        <f>MAX(C1990:C$7096)</f>
        <v>9.99</v>
      </c>
      <c r="E1990" s="219">
        <f t="shared" si="62"/>
        <v>-1.0010010010009797E-3</v>
      </c>
      <c r="H1990" s="241">
        <v>6.68</v>
      </c>
      <c r="I1990">
        <f>MAX(H1990:H$7096)</f>
        <v>6.85</v>
      </c>
      <c r="J1990" s="219">
        <f t="shared" si="63"/>
        <v>-2.4817518248175175E-2</v>
      </c>
    </row>
    <row r="1991" spans="2:10">
      <c r="B1991" s="217">
        <v>43035</v>
      </c>
      <c r="C1991" s="218">
        <v>9.99</v>
      </c>
      <c r="D1991">
        <f>MAX(C1991:C$7096)</f>
        <v>9.99</v>
      </c>
      <c r="E1991" s="219">
        <f t="shared" si="62"/>
        <v>0</v>
      </c>
      <c r="H1991" s="241">
        <v>6.68</v>
      </c>
      <c r="I1991">
        <f>MAX(H1991:H$7096)</f>
        <v>6.85</v>
      </c>
      <c r="J1991" s="219">
        <f t="shared" si="63"/>
        <v>-2.4817518248175175E-2</v>
      </c>
    </row>
    <row r="1992" spans="2:10">
      <c r="B1992" s="217">
        <v>43034</v>
      </c>
      <c r="C1992" s="218">
        <v>9.99</v>
      </c>
      <c r="D1992">
        <f>MAX(C1992:C$7096)</f>
        <v>9.99</v>
      </c>
      <c r="E1992" s="219">
        <f t="shared" si="62"/>
        <v>0</v>
      </c>
      <c r="H1992" s="241">
        <v>6.68</v>
      </c>
      <c r="I1992">
        <f>MAX(H1992:H$7096)</f>
        <v>6.85</v>
      </c>
      <c r="J1992" s="219">
        <f t="shared" si="63"/>
        <v>-2.4817518248175175E-2</v>
      </c>
    </row>
    <row r="1993" spans="2:10">
      <c r="B1993" s="217">
        <v>43033</v>
      </c>
      <c r="C1993" s="218">
        <v>9.98</v>
      </c>
      <c r="D1993">
        <f>MAX(C1993:C$7096)</f>
        <v>9.98</v>
      </c>
      <c r="E1993" s="219">
        <f t="shared" si="62"/>
        <v>0</v>
      </c>
      <c r="H1993" s="241">
        <v>6.68</v>
      </c>
      <c r="I1993">
        <f>MAX(H1993:H$7096)</f>
        <v>6.85</v>
      </c>
      <c r="J1993" s="219">
        <f t="shared" si="63"/>
        <v>-2.4817518248175175E-2</v>
      </c>
    </row>
    <row r="1994" spans="2:10">
      <c r="B1994" s="217">
        <v>43032</v>
      </c>
      <c r="C1994" s="218">
        <v>9.98</v>
      </c>
      <c r="D1994">
        <f>MAX(C1994:C$7096)</f>
        <v>9.98</v>
      </c>
      <c r="E1994" s="219">
        <f t="shared" si="62"/>
        <v>0</v>
      </c>
      <c r="H1994" s="241">
        <v>6.68</v>
      </c>
      <c r="I1994">
        <f>MAX(H1994:H$7096)</f>
        <v>6.85</v>
      </c>
      <c r="J1994" s="219">
        <f t="shared" si="63"/>
        <v>-2.4817518248175175E-2</v>
      </c>
    </row>
    <row r="1995" spans="2:10">
      <c r="B1995" s="217">
        <v>43031</v>
      </c>
      <c r="C1995" s="218">
        <v>9.98</v>
      </c>
      <c r="D1995">
        <f>MAX(C1995:C$7096)</f>
        <v>9.98</v>
      </c>
      <c r="E1995" s="219">
        <f t="shared" si="62"/>
        <v>0</v>
      </c>
      <c r="H1995" s="241">
        <v>6.68</v>
      </c>
      <c r="I1995">
        <f>MAX(H1995:H$7096)</f>
        <v>6.85</v>
      </c>
      <c r="J1995" s="219">
        <f t="shared" si="63"/>
        <v>-2.4817518248175175E-2</v>
      </c>
    </row>
    <row r="1996" spans="2:10">
      <c r="B1996" s="217">
        <v>43028</v>
      </c>
      <c r="C1996" s="218">
        <v>9.9700000000000006</v>
      </c>
      <c r="D1996">
        <f>MAX(C1996:C$7096)</f>
        <v>9.9700000000000006</v>
      </c>
      <c r="E1996" s="219">
        <f t="shared" si="62"/>
        <v>0</v>
      </c>
      <c r="H1996" s="241">
        <v>6.68</v>
      </c>
      <c r="I1996">
        <f>MAX(H1996:H$7096)</f>
        <v>6.85</v>
      </c>
      <c r="J1996" s="219">
        <f t="shared" si="63"/>
        <v>-2.4817518248175175E-2</v>
      </c>
    </row>
    <row r="1997" spans="2:10">
      <c r="B1997" s="217">
        <v>43027</v>
      </c>
      <c r="C1997" s="218">
        <v>9.9700000000000006</v>
      </c>
      <c r="D1997">
        <f>MAX(C1997:C$7096)</f>
        <v>9.9700000000000006</v>
      </c>
      <c r="E1997" s="219">
        <f t="shared" si="62"/>
        <v>0</v>
      </c>
      <c r="H1997" s="241">
        <v>6.68</v>
      </c>
      <c r="I1997">
        <f>MAX(H1997:H$7096)</f>
        <v>6.85</v>
      </c>
      <c r="J1997" s="219">
        <f t="shared" si="63"/>
        <v>-2.4817518248175175E-2</v>
      </c>
    </row>
    <row r="1998" spans="2:10">
      <c r="B1998" s="217">
        <v>43026</v>
      </c>
      <c r="C1998" s="218">
        <v>9.9700000000000006</v>
      </c>
      <c r="D1998">
        <f>MAX(C1998:C$7096)</f>
        <v>9.9700000000000006</v>
      </c>
      <c r="E1998" s="219">
        <f t="shared" si="62"/>
        <v>0</v>
      </c>
      <c r="H1998" s="241">
        <v>6.68</v>
      </c>
      <c r="I1998">
        <f>MAX(H1998:H$7096)</f>
        <v>6.85</v>
      </c>
      <c r="J1998" s="219">
        <f t="shared" si="63"/>
        <v>-2.4817518248175175E-2</v>
      </c>
    </row>
    <row r="1999" spans="2:10">
      <c r="B1999" s="217">
        <v>43025</v>
      </c>
      <c r="C1999" s="218">
        <v>9.9700000000000006</v>
      </c>
      <c r="D1999">
        <f>MAX(C1999:C$7096)</f>
        <v>9.9700000000000006</v>
      </c>
      <c r="E1999" s="219">
        <f t="shared" si="62"/>
        <v>0</v>
      </c>
      <c r="H1999" s="241">
        <v>6.68</v>
      </c>
      <c r="I1999">
        <f>MAX(H1999:H$7096)</f>
        <v>6.85</v>
      </c>
      <c r="J1999" s="219">
        <f t="shared" si="63"/>
        <v>-2.4817518248175175E-2</v>
      </c>
    </row>
    <row r="2000" spans="2:10">
      <c r="B2000" s="217">
        <v>43024</v>
      </c>
      <c r="C2000" s="218">
        <v>9.9600000000000009</v>
      </c>
      <c r="D2000">
        <f>MAX(C2000:C$7096)</f>
        <v>9.9600000000000009</v>
      </c>
      <c r="E2000" s="219">
        <f t="shared" si="62"/>
        <v>0</v>
      </c>
      <c r="H2000" s="241">
        <v>6.68</v>
      </c>
      <c r="I2000">
        <f>MAX(H2000:H$7096)</f>
        <v>6.85</v>
      </c>
      <c r="J2000" s="219">
        <f t="shared" si="63"/>
        <v>-2.4817518248175175E-2</v>
      </c>
    </row>
    <row r="2001" spans="2:10">
      <c r="B2001" s="217">
        <v>43021</v>
      </c>
      <c r="C2001" s="218">
        <v>9.9600000000000009</v>
      </c>
      <c r="D2001">
        <f>MAX(C2001:C$7096)</f>
        <v>9.9600000000000009</v>
      </c>
      <c r="E2001" s="219">
        <f t="shared" si="62"/>
        <v>0</v>
      </c>
      <c r="H2001" s="241">
        <v>6.68</v>
      </c>
      <c r="I2001">
        <f>MAX(H2001:H$7096)</f>
        <v>6.85</v>
      </c>
      <c r="J2001" s="219">
        <f t="shared" si="63"/>
        <v>-2.4817518248175175E-2</v>
      </c>
    </row>
    <row r="2002" spans="2:10">
      <c r="B2002" s="217">
        <v>43020</v>
      </c>
      <c r="C2002" s="218">
        <v>9.9499999999999993</v>
      </c>
      <c r="D2002">
        <f>MAX(C2002:C$7096)</f>
        <v>9.9499999999999993</v>
      </c>
      <c r="E2002" s="219">
        <f t="shared" si="62"/>
        <v>0</v>
      </c>
      <c r="H2002" s="241">
        <v>6.68</v>
      </c>
      <c r="I2002">
        <f>MAX(H2002:H$7096)</f>
        <v>6.85</v>
      </c>
      <c r="J2002" s="219">
        <f t="shared" si="63"/>
        <v>-2.4817518248175175E-2</v>
      </c>
    </row>
    <row r="2003" spans="2:10">
      <c r="B2003" s="217">
        <v>43019</v>
      </c>
      <c r="C2003" s="218">
        <v>9.9499999999999993</v>
      </c>
      <c r="D2003">
        <f>MAX(C2003:C$7096)</f>
        <v>9.9499999999999993</v>
      </c>
      <c r="E2003" s="219">
        <f t="shared" si="62"/>
        <v>0</v>
      </c>
      <c r="H2003" s="241">
        <v>6.68</v>
      </c>
      <c r="I2003">
        <f>MAX(H2003:H$7096)</f>
        <v>6.85</v>
      </c>
      <c r="J2003" s="219">
        <f t="shared" si="63"/>
        <v>-2.4817518248175175E-2</v>
      </c>
    </row>
    <row r="2004" spans="2:10">
      <c r="B2004" s="217">
        <v>43018</v>
      </c>
      <c r="C2004" s="218">
        <v>9.9499999999999993</v>
      </c>
      <c r="D2004">
        <f>MAX(C2004:C$7096)</f>
        <v>9.9499999999999993</v>
      </c>
      <c r="E2004" s="219">
        <f t="shared" si="62"/>
        <v>0</v>
      </c>
      <c r="H2004" s="241">
        <v>6.68</v>
      </c>
      <c r="I2004">
        <f>MAX(H2004:H$7096)</f>
        <v>6.85</v>
      </c>
      <c r="J2004" s="219">
        <f t="shared" si="63"/>
        <v>-2.4817518248175175E-2</v>
      </c>
    </row>
    <row r="2005" spans="2:10">
      <c r="B2005" s="217">
        <v>43017</v>
      </c>
      <c r="C2005" s="218">
        <v>9.9499999999999993</v>
      </c>
      <c r="D2005">
        <f>MAX(C2005:C$7096)</f>
        <v>9.9499999999999993</v>
      </c>
      <c r="E2005" s="219">
        <f t="shared" si="62"/>
        <v>0</v>
      </c>
      <c r="H2005" s="241">
        <v>6.68</v>
      </c>
      <c r="I2005">
        <f>MAX(H2005:H$7096)</f>
        <v>6.85</v>
      </c>
      <c r="J2005" s="219">
        <f t="shared" si="63"/>
        <v>-2.4817518248175175E-2</v>
      </c>
    </row>
    <row r="2006" spans="2:10">
      <c r="B2006" s="217">
        <v>43014</v>
      </c>
      <c r="C2006" s="218">
        <v>9.93</v>
      </c>
      <c r="D2006">
        <f>MAX(C2006:C$7096)</f>
        <v>9.93</v>
      </c>
      <c r="E2006" s="219">
        <f t="shared" si="62"/>
        <v>0</v>
      </c>
      <c r="H2006" s="241">
        <v>6.68</v>
      </c>
      <c r="I2006">
        <f>MAX(H2006:H$7096)</f>
        <v>6.85</v>
      </c>
      <c r="J2006" s="219">
        <f t="shared" si="63"/>
        <v>-2.4817518248175175E-2</v>
      </c>
    </row>
    <row r="2007" spans="2:10">
      <c r="B2007" s="217">
        <v>43013</v>
      </c>
      <c r="C2007" s="218">
        <v>9.93</v>
      </c>
      <c r="D2007">
        <f>MAX(C2007:C$7096)</f>
        <v>9.93</v>
      </c>
      <c r="E2007" s="219">
        <f t="shared" si="62"/>
        <v>0</v>
      </c>
      <c r="H2007" s="241">
        <v>6.68</v>
      </c>
      <c r="I2007">
        <f>MAX(H2007:H$7096)</f>
        <v>6.85</v>
      </c>
      <c r="J2007" s="219">
        <f t="shared" si="63"/>
        <v>-2.4817518248175175E-2</v>
      </c>
    </row>
    <row r="2008" spans="2:10">
      <c r="B2008" s="217">
        <v>43012</v>
      </c>
      <c r="C2008" s="218">
        <v>9.93</v>
      </c>
      <c r="D2008">
        <f>MAX(C2008:C$7096)</f>
        <v>9.93</v>
      </c>
      <c r="E2008" s="219">
        <f t="shared" si="62"/>
        <v>0</v>
      </c>
      <c r="H2008" s="241">
        <v>6.68</v>
      </c>
      <c r="I2008">
        <f>MAX(H2008:H$7096)</f>
        <v>6.85</v>
      </c>
      <c r="J2008" s="219">
        <f t="shared" si="63"/>
        <v>-2.4817518248175175E-2</v>
      </c>
    </row>
    <row r="2009" spans="2:10">
      <c r="B2009" s="217">
        <v>43011</v>
      </c>
      <c r="C2009" s="218">
        <v>9.9</v>
      </c>
      <c r="D2009">
        <f>MAX(C2009:C$7096)</f>
        <v>9.9</v>
      </c>
      <c r="E2009" s="219">
        <f t="shared" si="62"/>
        <v>0</v>
      </c>
      <c r="H2009" s="241">
        <v>6.68</v>
      </c>
      <c r="I2009">
        <f>MAX(H2009:H$7096)</f>
        <v>6.85</v>
      </c>
      <c r="J2009" s="219">
        <f t="shared" si="63"/>
        <v>-2.4817518248175175E-2</v>
      </c>
    </row>
    <row r="2010" spans="2:10">
      <c r="B2010" s="217">
        <v>43010</v>
      </c>
      <c r="C2010" s="218">
        <v>9.89</v>
      </c>
      <c r="D2010">
        <f>MAX(C2010:C$7096)</f>
        <v>9.89</v>
      </c>
      <c r="E2010" s="219">
        <f t="shared" si="62"/>
        <v>0</v>
      </c>
      <c r="H2010" s="241">
        <v>6.68</v>
      </c>
      <c r="I2010">
        <f>MAX(H2010:H$7096)</f>
        <v>6.85</v>
      </c>
      <c r="J2010" s="219">
        <f t="shared" si="63"/>
        <v>-2.4817518248175175E-2</v>
      </c>
    </row>
    <row r="2011" spans="2:10">
      <c r="B2011" s="217">
        <v>43007</v>
      </c>
      <c r="C2011" s="218">
        <v>9.89</v>
      </c>
      <c r="D2011">
        <f>MAX(C2011:C$7096)</f>
        <v>9.89</v>
      </c>
      <c r="E2011" s="219">
        <f t="shared" si="62"/>
        <v>0</v>
      </c>
      <c r="H2011" s="241">
        <v>6.68</v>
      </c>
      <c r="I2011">
        <f>MAX(H2011:H$7096)</f>
        <v>6.85</v>
      </c>
      <c r="J2011" s="219">
        <f t="shared" si="63"/>
        <v>-2.4817518248175175E-2</v>
      </c>
    </row>
    <row r="2012" spans="2:10">
      <c r="B2012" s="217">
        <v>43006</v>
      </c>
      <c r="C2012" s="218">
        <v>9.89</v>
      </c>
      <c r="D2012">
        <f>MAX(C2012:C$7096)</f>
        <v>9.89</v>
      </c>
      <c r="E2012" s="219">
        <f t="shared" si="62"/>
        <v>0</v>
      </c>
      <c r="H2012" s="241">
        <v>6.68</v>
      </c>
      <c r="I2012">
        <f>MAX(H2012:H$7096)</f>
        <v>6.85</v>
      </c>
      <c r="J2012" s="219">
        <f t="shared" si="63"/>
        <v>-2.4817518248175175E-2</v>
      </c>
    </row>
    <row r="2013" spans="2:10">
      <c r="B2013" s="217">
        <v>43005</v>
      </c>
      <c r="C2013" s="218">
        <v>9.8800000000000008</v>
      </c>
      <c r="D2013">
        <f>MAX(C2013:C$7096)</f>
        <v>9.8800000000000008</v>
      </c>
      <c r="E2013" s="219">
        <f t="shared" si="62"/>
        <v>0</v>
      </c>
      <c r="H2013" s="241">
        <v>6.68</v>
      </c>
      <c r="I2013">
        <f>MAX(H2013:H$7096)</f>
        <v>6.85</v>
      </c>
      <c r="J2013" s="219">
        <f t="shared" si="63"/>
        <v>-2.4817518248175175E-2</v>
      </c>
    </row>
    <row r="2014" spans="2:10">
      <c r="B2014" s="217">
        <v>43004</v>
      </c>
      <c r="C2014" s="218">
        <v>9.8800000000000008</v>
      </c>
      <c r="D2014">
        <f>MAX(C2014:C$7096)</f>
        <v>9.8800000000000008</v>
      </c>
      <c r="E2014" s="219">
        <f t="shared" si="62"/>
        <v>0</v>
      </c>
      <c r="H2014" s="241">
        <v>6.68</v>
      </c>
      <c r="I2014">
        <f>MAX(H2014:H$7096)</f>
        <v>6.85</v>
      </c>
      <c r="J2014" s="219">
        <f t="shared" si="63"/>
        <v>-2.4817518248175175E-2</v>
      </c>
    </row>
    <row r="2015" spans="2:10">
      <c r="B2015" s="217">
        <v>43003</v>
      </c>
      <c r="C2015" s="218">
        <v>9.8800000000000008</v>
      </c>
      <c r="D2015">
        <f>MAX(C2015:C$7096)</f>
        <v>9.8800000000000008</v>
      </c>
      <c r="E2015" s="219">
        <f t="shared" si="62"/>
        <v>0</v>
      </c>
      <c r="H2015" s="241">
        <v>6.68</v>
      </c>
      <c r="I2015">
        <f>MAX(H2015:H$7096)</f>
        <v>6.85</v>
      </c>
      <c r="J2015" s="219">
        <f t="shared" si="63"/>
        <v>-2.4817518248175175E-2</v>
      </c>
    </row>
    <row r="2016" spans="2:10">
      <c r="B2016" s="217">
        <v>43000</v>
      </c>
      <c r="C2016" s="218">
        <v>9.8699999999999992</v>
      </c>
      <c r="D2016">
        <f>MAX(C2016:C$7096)</f>
        <v>9.8699999999999992</v>
      </c>
      <c r="E2016" s="219">
        <f t="shared" si="62"/>
        <v>0</v>
      </c>
      <c r="H2016" s="241">
        <v>6.68</v>
      </c>
      <c r="I2016">
        <f>MAX(H2016:H$7096)</f>
        <v>6.85</v>
      </c>
      <c r="J2016" s="219">
        <f t="shared" si="63"/>
        <v>-2.4817518248175175E-2</v>
      </c>
    </row>
    <row r="2017" spans="2:10">
      <c r="B2017" s="217">
        <v>42999</v>
      </c>
      <c r="C2017" s="218">
        <v>9.8699999999999992</v>
      </c>
      <c r="D2017">
        <f>MAX(C2017:C$7096)</f>
        <v>9.8699999999999992</v>
      </c>
      <c r="E2017" s="219">
        <f t="shared" si="62"/>
        <v>0</v>
      </c>
      <c r="H2017" s="241">
        <v>6.68</v>
      </c>
      <c r="I2017">
        <f>MAX(H2017:H$7096)</f>
        <v>6.85</v>
      </c>
      <c r="J2017" s="219">
        <f t="shared" si="63"/>
        <v>-2.4817518248175175E-2</v>
      </c>
    </row>
    <row r="2018" spans="2:10">
      <c r="B2018" s="217">
        <v>42998</v>
      </c>
      <c r="C2018" s="218">
        <v>9.8699999999999992</v>
      </c>
      <c r="D2018">
        <f>MAX(C2018:C$7096)</f>
        <v>9.8699999999999992</v>
      </c>
      <c r="E2018" s="219">
        <f t="shared" si="62"/>
        <v>0</v>
      </c>
      <c r="H2018" s="241">
        <v>6.68</v>
      </c>
      <c r="I2018">
        <f>MAX(H2018:H$7096)</f>
        <v>6.85</v>
      </c>
      <c r="J2018" s="219">
        <f t="shared" si="63"/>
        <v>-2.4817518248175175E-2</v>
      </c>
    </row>
    <row r="2019" spans="2:10">
      <c r="B2019" s="217">
        <v>42997</v>
      </c>
      <c r="C2019" s="218">
        <v>9.8699999999999992</v>
      </c>
      <c r="D2019">
        <f>MAX(C2019:C$7096)</f>
        <v>9.8699999999999992</v>
      </c>
      <c r="E2019" s="219">
        <f t="shared" si="62"/>
        <v>0</v>
      </c>
      <c r="H2019" s="241">
        <v>6.68</v>
      </c>
      <c r="I2019">
        <f>MAX(H2019:H$7096)</f>
        <v>6.85</v>
      </c>
      <c r="J2019" s="219">
        <f t="shared" si="63"/>
        <v>-2.4817518248175175E-2</v>
      </c>
    </row>
    <row r="2020" spans="2:10">
      <c r="B2020" s="217">
        <v>42996</v>
      </c>
      <c r="C2020" s="218">
        <v>9.86</v>
      </c>
      <c r="D2020">
        <f>MAX(C2020:C$7096)</f>
        <v>9.86</v>
      </c>
      <c r="E2020" s="219">
        <f t="shared" si="62"/>
        <v>0</v>
      </c>
      <c r="H2020" s="241">
        <v>6.68</v>
      </c>
      <c r="I2020">
        <f>MAX(H2020:H$7096)</f>
        <v>6.85</v>
      </c>
      <c r="J2020" s="219">
        <f t="shared" si="63"/>
        <v>-2.4817518248175175E-2</v>
      </c>
    </row>
    <row r="2021" spans="2:10">
      <c r="B2021" s="217">
        <v>42993</v>
      </c>
      <c r="C2021" s="218">
        <v>9.86</v>
      </c>
      <c r="D2021">
        <f>MAX(C2021:C$7096)</f>
        <v>9.86</v>
      </c>
      <c r="E2021" s="219">
        <f t="shared" si="62"/>
        <v>0</v>
      </c>
      <c r="H2021" s="241">
        <v>6.68</v>
      </c>
      <c r="I2021">
        <f>MAX(H2021:H$7096)</f>
        <v>6.85</v>
      </c>
      <c r="J2021" s="219">
        <f t="shared" si="63"/>
        <v>-2.4817518248175175E-2</v>
      </c>
    </row>
    <row r="2022" spans="2:10">
      <c r="B2022" s="217">
        <v>42992</v>
      </c>
      <c r="C2022" s="218">
        <v>9.85</v>
      </c>
      <c r="D2022">
        <f>MAX(C2022:C$7096)</f>
        <v>9.85</v>
      </c>
      <c r="E2022" s="219">
        <f t="shared" si="62"/>
        <v>0</v>
      </c>
      <c r="H2022" s="241">
        <v>6.68</v>
      </c>
      <c r="I2022">
        <f>MAX(H2022:H$7096)</f>
        <v>6.85</v>
      </c>
      <c r="J2022" s="219">
        <f t="shared" si="63"/>
        <v>-2.4817518248175175E-2</v>
      </c>
    </row>
    <row r="2023" spans="2:10">
      <c r="B2023" s="217">
        <v>42991</v>
      </c>
      <c r="C2023" s="218">
        <v>9.85</v>
      </c>
      <c r="D2023">
        <f>MAX(C2023:C$7096)</f>
        <v>9.85</v>
      </c>
      <c r="E2023" s="219">
        <f t="shared" si="62"/>
        <v>0</v>
      </c>
      <c r="H2023" s="241">
        <v>6.68</v>
      </c>
      <c r="I2023">
        <f>MAX(H2023:H$7096)</f>
        <v>6.85</v>
      </c>
      <c r="J2023" s="219">
        <f t="shared" si="63"/>
        <v>-2.4817518248175175E-2</v>
      </c>
    </row>
    <row r="2024" spans="2:10">
      <c r="B2024" s="217">
        <v>42990</v>
      </c>
      <c r="C2024" s="218">
        <v>9.85</v>
      </c>
      <c r="D2024">
        <f>MAX(C2024:C$7096)</f>
        <v>9.85</v>
      </c>
      <c r="E2024" s="219">
        <f t="shared" si="62"/>
        <v>0</v>
      </c>
      <c r="H2024" s="241">
        <v>6.68</v>
      </c>
      <c r="I2024">
        <f>MAX(H2024:H$7096)</f>
        <v>6.85</v>
      </c>
      <c r="J2024" s="219">
        <f t="shared" si="63"/>
        <v>-2.4817518248175175E-2</v>
      </c>
    </row>
    <row r="2025" spans="2:10">
      <c r="B2025" s="217">
        <v>42989</v>
      </c>
      <c r="C2025" s="218">
        <v>9.85</v>
      </c>
      <c r="D2025">
        <f>MAX(C2025:C$7096)</f>
        <v>9.85</v>
      </c>
      <c r="E2025" s="219">
        <f t="shared" si="62"/>
        <v>0</v>
      </c>
      <c r="H2025" s="241">
        <v>6.68</v>
      </c>
      <c r="I2025">
        <f>MAX(H2025:H$7096)</f>
        <v>6.85</v>
      </c>
      <c r="J2025" s="219">
        <f t="shared" si="63"/>
        <v>-2.4817518248175175E-2</v>
      </c>
    </row>
    <row r="2026" spans="2:10">
      <c r="B2026" s="217">
        <v>42986</v>
      </c>
      <c r="C2026" s="218">
        <v>9.84</v>
      </c>
      <c r="D2026">
        <f>MAX(C2026:C$7096)</f>
        <v>9.84</v>
      </c>
      <c r="E2026" s="219">
        <f t="shared" si="62"/>
        <v>0</v>
      </c>
      <c r="H2026" s="241">
        <v>6.68</v>
      </c>
      <c r="I2026">
        <f>MAX(H2026:H$7096)</f>
        <v>6.85</v>
      </c>
      <c r="J2026" s="219">
        <f t="shared" si="63"/>
        <v>-2.4817518248175175E-2</v>
      </c>
    </row>
    <row r="2027" spans="2:10">
      <c r="B2027" s="217">
        <v>42985</v>
      </c>
      <c r="C2027" s="218">
        <v>9.84</v>
      </c>
      <c r="D2027">
        <f>MAX(C2027:C$7096)</f>
        <v>9.84</v>
      </c>
      <c r="E2027" s="219">
        <f t="shared" si="62"/>
        <v>0</v>
      </c>
      <c r="H2027" s="241">
        <v>6.68</v>
      </c>
      <c r="I2027">
        <f>MAX(H2027:H$7096)</f>
        <v>6.85</v>
      </c>
      <c r="J2027" s="219">
        <f t="shared" si="63"/>
        <v>-2.4817518248175175E-2</v>
      </c>
    </row>
    <row r="2028" spans="2:10">
      <c r="B2028" s="217">
        <v>42984</v>
      </c>
      <c r="C2028" s="218">
        <v>9.84</v>
      </c>
      <c r="D2028">
        <f>MAX(C2028:C$7096)</f>
        <v>9.84</v>
      </c>
      <c r="E2028" s="219">
        <f t="shared" si="62"/>
        <v>0</v>
      </c>
      <c r="H2028" s="241">
        <v>6.68</v>
      </c>
      <c r="I2028">
        <f>MAX(H2028:H$7096)</f>
        <v>6.85</v>
      </c>
      <c r="J2028" s="219">
        <f t="shared" si="63"/>
        <v>-2.4817518248175175E-2</v>
      </c>
    </row>
    <row r="2029" spans="2:10">
      <c r="B2029" s="217">
        <v>42983</v>
      </c>
      <c r="C2029" s="218">
        <v>9.83</v>
      </c>
      <c r="D2029">
        <f>MAX(C2029:C$7096)</f>
        <v>9.83</v>
      </c>
      <c r="E2029" s="219">
        <f t="shared" si="62"/>
        <v>0</v>
      </c>
      <c r="H2029" s="241">
        <v>6.68</v>
      </c>
      <c r="I2029">
        <f>MAX(H2029:H$7096)</f>
        <v>6.85</v>
      </c>
      <c r="J2029" s="219">
        <f t="shared" si="63"/>
        <v>-2.4817518248175175E-2</v>
      </c>
    </row>
    <row r="2030" spans="2:10">
      <c r="B2030" s="217">
        <v>42982</v>
      </c>
      <c r="C2030" s="218">
        <v>9.83</v>
      </c>
      <c r="D2030">
        <f>MAX(C2030:C$7096)</f>
        <v>9.83</v>
      </c>
      <c r="E2030" s="219">
        <f t="shared" si="62"/>
        <v>0</v>
      </c>
      <c r="H2030" s="241">
        <v>6.68</v>
      </c>
      <c r="I2030">
        <f>MAX(H2030:H$7096)</f>
        <v>6.85</v>
      </c>
      <c r="J2030" s="219">
        <f t="shared" si="63"/>
        <v>-2.4817518248175175E-2</v>
      </c>
    </row>
    <row r="2031" spans="2:10">
      <c r="B2031" s="217">
        <v>42979</v>
      </c>
      <c r="C2031" s="218">
        <v>9.83</v>
      </c>
      <c r="D2031">
        <f>MAX(C2031:C$7096)</f>
        <v>9.83</v>
      </c>
      <c r="E2031" s="219">
        <f t="shared" si="62"/>
        <v>0</v>
      </c>
      <c r="H2031" s="241">
        <v>6.68</v>
      </c>
      <c r="I2031">
        <f>MAX(H2031:H$7096)</f>
        <v>6.85</v>
      </c>
      <c r="J2031" s="219">
        <f t="shared" si="63"/>
        <v>-2.4817518248175175E-2</v>
      </c>
    </row>
    <row r="2032" spans="2:10">
      <c r="B2032" s="217">
        <v>42978</v>
      </c>
      <c r="C2032" s="218">
        <v>9.82</v>
      </c>
      <c r="D2032">
        <f>MAX(C2032:C$7096)</f>
        <v>9.82</v>
      </c>
      <c r="E2032" s="219">
        <f t="shared" si="62"/>
        <v>0</v>
      </c>
      <c r="H2032" s="241">
        <v>6.68</v>
      </c>
      <c r="I2032">
        <f>MAX(H2032:H$7096)</f>
        <v>6.85</v>
      </c>
      <c r="J2032" s="219">
        <f t="shared" si="63"/>
        <v>-2.4817518248175175E-2</v>
      </c>
    </row>
    <row r="2033" spans="2:10">
      <c r="B2033" s="217">
        <v>42977</v>
      </c>
      <c r="C2033" s="218">
        <v>9.82</v>
      </c>
      <c r="D2033">
        <f>MAX(C2033:C$7096)</f>
        <v>9.82</v>
      </c>
      <c r="E2033" s="219">
        <f t="shared" si="62"/>
        <v>0</v>
      </c>
      <c r="H2033" s="241">
        <v>6.48</v>
      </c>
      <c r="I2033">
        <f>MAX(H2033:H$7096)</f>
        <v>6.85</v>
      </c>
      <c r="J2033" s="219">
        <f t="shared" si="63"/>
        <v>-5.4014598540145876E-2</v>
      </c>
    </row>
    <row r="2034" spans="2:10">
      <c r="B2034" s="217">
        <v>42976</v>
      </c>
      <c r="C2034" s="218">
        <v>9.81</v>
      </c>
      <c r="D2034">
        <f>MAX(C2034:C$7096)</f>
        <v>9.81</v>
      </c>
      <c r="E2034" s="219">
        <f t="shared" si="62"/>
        <v>0</v>
      </c>
      <c r="H2034" s="241">
        <v>6.48</v>
      </c>
      <c r="I2034">
        <f>MAX(H2034:H$7096)</f>
        <v>6.85</v>
      </c>
      <c r="J2034" s="219">
        <f t="shared" si="63"/>
        <v>-5.4014598540145876E-2</v>
      </c>
    </row>
    <row r="2035" spans="2:10">
      <c r="B2035" s="217">
        <v>42975</v>
      </c>
      <c r="C2035" s="218">
        <v>9.81</v>
      </c>
      <c r="D2035">
        <f>MAX(C2035:C$7096)</f>
        <v>9.81</v>
      </c>
      <c r="E2035" s="219">
        <f t="shared" si="62"/>
        <v>0</v>
      </c>
      <c r="H2035" s="241">
        <v>6.48</v>
      </c>
      <c r="I2035">
        <f>MAX(H2035:H$7096)</f>
        <v>6.85</v>
      </c>
      <c r="J2035" s="219">
        <f t="shared" si="63"/>
        <v>-5.4014598540145876E-2</v>
      </c>
    </row>
    <row r="2036" spans="2:10">
      <c r="B2036" s="217">
        <v>42972</v>
      </c>
      <c r="C2036" s="218">
        <v>9.8000000000000007</v>
      </c>
      <c r="D2036">
        <f>MAX(C2036:C$7096)</f>
        <v>9.8000000000000007</v>
      </c>
      <c r="E2036" s="219">
        <f t="shared" si="62"/>
        <v>0</v>
      </c>
      <c r="H2036" s="241">
        <v>6.48</v>
      </c>
      <c r="I2036">
        <f>MAX(H2036:H$7096)</f>
        <v>6.85</v>
      </c>
      <c r="J2036" s="219">
        <f t="shared" si="63"/>
        <v>-5.4014598540145876E-2</v>
      </c>
    </row>
    <row r="2037" spans="2:10">
      <c r="B2037" s="217">
        <v>42971</v>
      </c>
      <c r="C2037" s="218">
        <v>9.8000000000000007</v>
      </c>
      <c r="D2037">
        <f>MAX(C2037:C$7096)</f>
        <v>9.8000000000000007</v>
      </c>
      <c r="E2037" s="219">
        <f t="shared" si="62"/>
        <v>0</v>
      </c>
      <c r="H2037" s="241">
        <v>6.48</v>
      </c>
      <c r="I2037">
        <f>MAX(H2037:H$7096)</f>
        <v>6.85</v>
      </c>
      <c r="J2037" s="219">
        <f t="shared" si="63"/>
        <v>-5.4014598540145876E-2</v>
      </c>
    </row>
    <row r="2038" spans="2:10">
      <c r="B2038" s="217">
        <v>42970</v>
      </c>
      <c r="C2038" s="218">
        <v>9.8000000000000007</v>
      </c>
      <c r="D2038">
        <f>MAX(C2038:C$7096)</f>
        <v>9.8000000000000007</v>
      </c>
      <c r="E2038" s="219">
        <f t="shared" si="62"/>
        <v>0</v>
      </c>
      <c r="H2038" s="241">
        <v>6.48</v>
      </c>
      <c r="I2038">
        <f>MAX(H2038:H$7096)</f>
        <v>6.85</v>
      </c>
      <c r="J2038" s="219">
        <f t="shared" si="63"/>
        <v>-5.4014598540145876E-2</v>
      </c>
    </row>
    <row r="2039" spans="2:10">
      <c r="B2039" s="217">
        <v>42969</v>
      </c>
      <c r="C2039" s="218">
        <v>9.8000000000000007</v>
      </c>
      <c r="D2039">
        <f>MAX(C2039:C$7096)</f>
        <v>9.8000000000000007</v>
      </c>
      <c r="E2039" s="219">
        <f t="shared" si="62"/>
        <v>0</v>
      </c>
      <c r="H2039" s="241">
        <v>6.48</v>
      </c>
      <c r="I2039">
        <f>MAX(H2039:H$7096)</f>
        <v>6.85</v>
      </c>
      <c r="J2039" s="219">
        <f t="shared" si="63"/>
        <v>-5.4014598540145876E-2</v>
      </c>
    </row>
    <row r="2040" spans="2:10">
      <c r="B2040" s="217">
        <v>42968</v>
      </c>
      <c r="C2040" s="218">
        <v>9.7899999999999991</v>
      </c>
      <c r="D2040">
        <f>MAX(C2040:C$7096)</f>
        <v>9.7899999999999991</v>
      </c>
      <c r="E2040" s="219">
        <f t="shared" si="62"/>
        <v>0</v>
      </c>
      <c r="H2040" s="241">
        <v>6.48</v>
      </c>
      <c r="I2040">
        <f>MAX(H2040:H$7096)</f>
        <v>6.85</v>
      </c>
      <c r="J2040" s="219">
        <f t="shared" si="63"/>
        <v>-5.4014598540145876E-2</v>
      </c>
    </row>
    <row r="2041" spans="2:10">
      <c r="B2041" s="217">
        <v>42965</v>
      </c>
      <c r="C2041" s="218">
        <v>9.7899999999999991</v>
      </c>
      <c r="D2041">
        <f>MAX(C2041:C$7096)</f>
        <v>9.7899999999999991</v>
      </c>
      <c r="E2041" s="219">
        <f t="shared" si="62"/>
        <v>0</v>
      </c>
      <c r="H2041" s="241">
        <v>6.48</v>
      </c>
      <c r="I2041">
        <f>MAX(H2041:H$7096)</f>
        <v>6.85</v>
      </c>
      <c r="J2041" s="219">
        <f t="shared" si="63"/>
        <v>-5.4014598540145876E-2</v>
      </c>
    </row>
    <row r="2042" spans="2:10">
      <c r="B2042" s="217">
        <v>42964</v>
      </c>
      <c r="C2042" s="218">
        <v>9.7799999999999994</v>
      </c>
      <c r="D2042">
        <f>MAX(C2042:C$7096)</f>
        <v>9.7799999999999994</v>
      </c>
      <c r="E2042" s="219">
        <f t="shared" si="62"/>
        <v>0</v>
      </c>
      <c r="H2042" s="241">
        <v>6.48</v>
      </c>
      <c r="I2042">
        <f>MAX(H2042:H$7096)</f>
        <v>6.85</v>
      </c>
      <c r="J2042" s="219">
        <f t="shared" si="63"/>
        <v>-5.4014598540145876E-2</v>
      </c>
    </row>
    <row r="2043" spans="2:10">
      <c r="B2043" s="217">
        <v>42963</v>
      </c>
      <c r="C2043" s="218">
        <v>9.7799999999999994</v>
      </c>
      <c r="D2043">
        <f>MAX(C2043:C$7096)</f>
        <v>9.7799999999999994</v>
      </c>
      <c r="E2043" s="219">
        <f t="shared" si="62"/>
        <v>0</v>
      </c>
      <c r="H2043" s="241">
        <v>6.48</v>
      </c>
      <c r="I2043">
        <f>MAX(H2043:H$7096)</f>
        <v>6.85</v>
      </c>
      <c r="J2043" s="219">
        <f t="shared" si="63"/>
        <v>-5.4014598540145876E-2</v>
      </c>
    </row>
    <row r="2044" spans="2:10">
      <c r="B2044" s="217">
        <v>42962</v>
      </c>
      <c r="C2044" s="218">
        <v>9.7799999999999994</v>
      </c>
      <c r="D2044">
        <f>MAX(C2044:C$7096)</f>
        <v>9.7799999999999994</v>
      </c>
      <c r="E2044" s="219">
        <f t="shared" si="62"/>
        <v>0</v>
      </c>
      <c r="H2044" s="241">
        <v>6.48</v>
      </c>
      <c r="I2044">
        <f>MAX(H2044:H$7096)</f>
        <v>6.85</v>
      </c>
      <c r="J2044" s="219">
        <f t="shared" si="63"/>
        <v>-5.4014598540145876E-2</v>
      </c>
    </row>
    <row r="2045" spans="2:10">
      <c r="B2045" s="217">
        <v>42961</v>
      </c>
      <c r="C2045" s="218">
        <v>9.7799999999999994</v>
      </c>
      <c r="D2045">
        <f>MAX(C2045:C$7096)</f>
        <v>9.7799999999999994</v>
      </c>
      <c r="E2045" s="219">
        <f t="shared" si="62"/>
        <v>0</v>
      </c>
      <c r="H2045" s="241">
        <v>6.48</v>
      </c>
      <c r="I2045">
        <f>MAX(H2045:H$7096)</f>
        <v>6.85</v>
      </c>
      <c r="J2045" s="219">
        <f t="shared" si="63"/>
        <v>-5.4014598540145876E-2</v>
      </c>
    </row>
    <row r="2046" spans="2:10">
      <c r="B2046" s="217">
        <v>42958</v>
      </c>
      <c r="C2046" s="218">
        <v>9.77</v>
      </c>
      <c r="D2046">
        <f>MAX(C2046:C$7096)</f>
        <v>9.77</v>
      </c>
      <c r="E2046" s="219">
        <f t="shared" si="62"/>
        <v>0</v>
      </c>
      <c r="H2046" s="241">
        <v>6.48</v>
      </c>
      <c r="I2046">
        <f>MAX(H2046:H$7096)</f>
        <v>6.85</v>
      </c>
      <c r="J2046" s="219">
        <f t="shared" si="63"/>
        <v>-5.4014598540145876E-2</v>
      </c>
    </row>
    <row r="2047" spans="2:10">
      <c r="B2047" s="217">
        <v>42957</v>
      </c>
      <c r="C2047" s="218">
        <v>9.77</v>
      </c>
      <c r="D2047">
        <f>MAX(C2047:C$7096)</f>
        <v>9.77</v>
      </c>
      <c r="E2047" s="219">
        <f t="shared" si="62"/>
        <v>0</v>
      </c>
      <c r="H2047" s="241">
        <v>6.48</v>
      </c>
      <c r="I2047">
        <f>MAX(H2047:H$7096)</f>
        <v>6.85</v>
      </c>
      <c r="J2047" s="219">
        <f t="shared" si="63"/>
        <v>-5.4014598540145876E-2</v>
      </c>
    </row>
    <row r="2048" spans="2:10">
      <c r="B2048" s="217">
        <v>42956</v>
      </c>
      <c r="C2048" s="218">
        <v>9.77</v>
      </c>
      <c r="D2048">
        <f>MAX(C2048:C$7096)</f>
        <v>9.77</v>
      </c>
      <c r="E2048" s="219">
        <f t="shared" si="62"/>
        <v>0</v>
      </c>
      <c r="H2048" s="241">
        <v>6.48</v>
      </c>
      <c r="I2048">
        <f>MAX(H2048:H$7096)</f>
        <v>6.85</v>
      </c>
      <c r="J2048" s="219">
        <f t="shared" si="63"/>
        <v>-5.4014598540145876E-2</v>
      </c>
    </row>
    <row r="2049" spans="2:10">
      <c r="B2049" s="217">
        <v>42955</v>
      </c>
      <c r="C2049" s="218">
        <v>9.76</v>
      </c>
      <c r="D2049">
        <f>MAX(C2049:C$7096)</f>
        <v>9.76</v>
      </c>
      <c r="E2049" s="219">
        <f t="shared" si="62"/>
        <v>0</v>
      </c>
      <c r="H2049" s="241">
        <v>6.48</v>
      </c>
      <c r="I2049">
        <f>MAX(H2049:H$7096)</f>
        <v>6.85</v>
      </c>
      <c r="J2049" s="219">
        <f t="shared" si="63"/>
        <v>-5.4014598540145876E-2</v>
      </c>
    </row>
    <row r="2050" spans="2:10">
      <c r="B2050" s="217">
        <v>42954</v>
      </c>
      <c r="C2050" s="218">
        <v>9.76</v>
      </c>
      <c r="D2050">
        <f>MAX(C2050:C$7096)</f>
        <v>9.76</v>
      </c>
      <c r="E2050" s="219">
        <f t="shared" ref="E2050:E2113" si="64">(C2050-D2050)/D2050</f>
        <v>0</v>
      </c>
      <c r="H2050" s="241">
        <v>6.48</v>
      </c>
      <c r="I2050">
        <f>MAX(H2050:H$7096)</f>
        <v>6.85</v>
      </c>
      <c r="J2050" s="219">
        <f t="shared" ref="J2050:J2113" si="65">(H2050-I2050)/I2050</f>
        <v>-5.4014598540145876E-2</v>
      </c>
    </row>
    <row r="2051" spans="2:10">
      <c r="B2051" s="217">
        <v>42951</v>
      </c>
      <c r="C2051" s="218">
        <v>9.75</v>
      </c>
      <c r="D2051">
        <f>MAX(C2051:C$7096)</f>
        <v>9.75</v>
      </c>
      <c r="E2051" s="219">
        <f t="shared" si="64"/>
        <v>0</v>
      </c>
      <c r="H2051" s="241">
        <v>6.48</v>
      </c>
      <c r="I2051">
        <f>MAX(H2051:H$7096)</f>
        <v>6.85</v>
      </c>
      <c r="J2051" s="219">
        <f t="shared" si="65"/>
        <v>-5.4014598540145876E-2</v>
      </c>
    </row>
    <row r="2052" spans="2:10">
      <c r="B2052" s="217">
        <v>42950</v>
      </c>
      <c r="C2052" s="218">
        <v>9.75</v>
      </c>
      <c r="D2052">
        <f>MAX(C2052:C$7096)</f>
        <v>9.75</v>
      </c>
      <c r="E2052" s="219">
        <f t="shared" si="64"/>
        <v>0</v>
      </c>
      <c r="H2052" s="241">
        <v>6.48</v>
      </c>
      <c r="I2052">
        <f>MAX(H2052:H$7096)</f>
        <v>6.85</v>
      </c>
      <c r="J2052" s="219">
        <f t="shared" si="65"/>
        <v>-5.4014598540145876E-2</v>
      </c>
    </row>
    <row r="2053" spans="2:10">
      <c r="B2053" s="217">
        <v>42949</v>
      </c>
      <c r="C2053" s="218">
        <v>9.75</v>
      </c>
      <c r="D2053">
        <f>MAX(C2053:C$7096)</f>
        <v>9.75</v>
      </c>
      <c r="E2053" s="219">
        <f t="shared" si="64"/>
        <v>0</v>
      </c>
      <c r="H2053" s="241">
        <v>6.48</v>
      </c>
      <c r="I2053">
        <f>MAX(H2053:H$7096)</f>
        <v>6.85</v>
      </c>
      <c r="J2053" s="219">
        <f t="shared" si="65"/>
        <v>-5.4014598540145876E-2</v>
      </c>
    </row>
    <row r="2054" spans="2:10">
      <c r="B2054" s="217">
        <v>42948</v>
      </c>
      <c r="C2054" s="218">
        <v>9.75</v>
      </c>
      <c r="D2054">
        <f>MAX(C2054:C$7096)</f>
        <v>9.75</v>
      </c>
      <c r="E2054" s="219">
        <f t="shared" si="64"/>
        <v>0</v>
      </c>
      <c r="H2054" s="241">
        <v>6.48</v>
      </c>
      <c r="I2054">
        <f>MAX(H2054:H$7096)</f>
        <v>6.85</v>
      </c>
      <c r="J2054" s="219">
        <f t="shared" si="65"/>
        <v>-5.4014598540145876E-2</v>
      </c>
    </row>
    <row r="2055" spans="2:10">
      <c r="B2055" s="217">
        <v>42947</v>
      </c>
      <c r="C2055" s="218">
        <v>9.75</v>
      </c>
      <c r="D2055">
        <f>MAX(C2055:C$7096)</f>
        <v>9.75</v>
      </c>
      <c r="E2055" s="219">
        <f t="shared" si="64"/>
        <v>0</v>
      </c>
      <c r="H2055" s="241">
        <v>6.48</v>
      </c>
      <c r="I2055">
        <f>MAX(H2055:H$7096)</f>
        <v>6.85</v>
      </c>
      <c r="J2055" s="219">
        <f t="shared" si="65"/>
        <v>-5.4014598540145876E-2</v>
      </c>
    </row>
    <row r="2056" spans="2:10">
      <c r="B2056" s="217">
        <v>42944</v>
      </c>
      <c r="C2056" s="218">
        <v>9.69</v>
      </c>
      <c r="D2056">
        <f>MAX(C2056:C$7096)</f>
        <v>9.69</v>
      </c>
      <c r="E2056" s="219">
        <f t="shared" si="64"/>
        <v>0</v>
      </c>
      <c r="H2056" s="241">
        <v>6.48</v>
      </c>
      <c r="I2056">
        <f>MAX(H2056:H$7096)</f>
        <v>6.85</v>
      </c>
      <c r="J2056" s="219">
        <f t="shared" si="65"/>
        <v>-5.4014598540145876E-2</v>
      </c>
    </row>
    <row r="2057" spans="2:10">
      <c r="B2057" s="217">
        <v>42943</v>
      </c>
      <c r="C2057" s="218">
        <v>9.69</v>
      </c>
      <c r="D2057">
        <f>MAX(C2057:C$7096)</f>
        <v>9.69</v>
      </c>
      <c r="E2057" s="219">
        <f t="shared" si="64"/>
        <v>0</v>
      </c>
      <c r="H2057" s="241">
        <v>6.48</v>
      </c>
      <c r="I2057">
        <f>MAX(H2057:H$7096)</f>
        <v>6.85</v>
      </c>
      <c r="J2057" s="219">
        <f t="shared" si="65"/>
        <v>-5.4014598540145876E-2</v>
      </c>
    </row>
    <row r="2058" spans="2:10">
      <c r="B2058" s="217">
        <v>42942</v>
      </c>
      <c r="C2058" s="218">
        <v>9.69</v>
      </c>
      <c r="D2058">
        <f>MAX(C2058:C$7096)</f>
        <v>9.69</v>
      </c>
      <c r="E2058" s="219">
        <f t="shared" si="64"/>
        <v>0</v>
      </c>
      <c r="H2058" s="241">
        <v>6.48</v>
      </c>
      <c r="I2058">
        <f>MAX(H2058:H$7096)</f>
        <v>6.85</v>
      </c>
      <c r="J2058" s="219">
        <f t="shared" si="65"/>
        <v>-5.4014598540145876E-2</v>
      </c>
    </row>
    <row r="2059" spans="2:10">
      <c r="B2059" s="217">
        <v>42941</v>
      </c>
      <c r="C2059" s="218">
        <v>9.69</v>
      </c>
      <c r="D2059">
        <f>MAX(C2059:C$7096)</f>
        <v>9.69</v>
      </c>
      <c r="E2059" s="219">
        <f t="shared" si="64"/>
        <v>0</v>
      </c>
      <c r="H2059" s="241">
        <v>6.48</v>
      </c>
      <c r="I2059">
        <f>MAX(H2059:H$7096)</f>
        <v>6.85</v>
      </c>
      <c r="J2059" s="219">
        <f t="shared" si="65"/>
        <v>-5.4014598540145876E-2</v>
      </c>
    </row>
    <row r="2060" spans="2:10">
      <c r="B2060" s="217">
        <v>42940</v>
      </c>
      <c r="C2060" s="218">
        <v>9.69</v>
      </c>
      <c r="D2060">
        <f>MAX(C2060:C$7096)</f>
        <v>9.69</v>
      </c>
      <c r="E2060" s="219">
        <f t="shared" si="64"/>
        <v>0</v>
      </c>
      <c r="H2060" s="241">
        <v>6.48</v>
      </c>
      <c r="I2060">
        <f>MAX(H2060:H$7096)</f>
        <v>6.85</v>
      </c>
      <c r="J2060" s="219">
        <f t="shared" si="65"/>
        <v>-5.4014598540145876E-2</v>
      </c>
    </row>
    <row r="2061" spans="2:10">
      <c r="B2061" s="217">
        <v>42937</v>
      </c>
      <c r="C2061" s="218">
        <v>9.68</v>
      </c>
      <c r="D2061">
        <f>MAX(C2061:C$7096)</f>
        <v>9.68</v>
      </c>
      <c r="E2061" s="219">
        <f t="shared" si="64"/>
        <v>0</v>
      </c>
      <c r="H2061" s="241">
        <v>6.48</v>
      </c>
      <c r="I2061">
        <f>MAX(H2061:H$7096)</f>
        <v>6.85</v>
      </c>
      <c r="J2061" s="219">
        <f t="shared" si="65"/>
        <v>-5.4014598540145876E-2</v>
      </c>
    </row>
    <row r="2062" spans="2:10">
      <c r="B2062" s="217">
        <v>42936</v>
      </c>
      <c r="C2062" s="218">
        <v>9.68</v>
      </c>
      <c r="D2062">
        <f>MAX(C2062:C$7096)</f>
        <v>9.68</v>
      </c>
      <c r="E2062" s="219">
        <f t="shared" si="64"/>
        <v>0</v>
      </c>
      <c r="H2062" s="241">
        <v>6.48</v>
      </c>
      <c r="I2062">
        <f>MAX(H2062:H$7096)</f>
        <v>6.85</v>
      </c>
      <c r="J2062" s="219">
        <f t="shared" si="65"/>
        <v>-5.4014598540145876E-2</v>
      </c>
    </row>
    <row r="2063" spans="2:10">
      <c r="B2063" s="217">
        <v>42935</v>
      </c>
      <c r="C2063" s="218">
        <v>9.67</v>
      </c>
      <c r="D2063">
        <f>MAX(C2063:C$7096)</f>
        <v>9.67</v>
      </c>
      <c r="E2063" s="219">
        <f t="shared" si="64"/>
        <v>0</v>
      </c>
      <c r="H2063" s="241">
        <v>6.48</v>
      </c>
      <c r="I2063">
        <f>MAX(H2063:H$7096)</f>
        <v>6.85</v>
      </c>
      <c r="J2063" s="219">
        <f t="shared" si="65"/>
        <v>-5.4014598540145876E-2</v>
      </c>
    </row>
    <row r="2064" spans="2:10">
      <c r="B2064" s="217">
        <v>42934</v>
      </c>
      <c r="C2064" s="218">
        <v>9.67</v>
      </c>
      <c r="D2064">
        <f>MAX(C2064:C$7096)</f>
        <v>9.67</v>
      </c>
      <c r="E2064" s="219">
        <f t="shared" si="64"/>
        <v>0</v>
      </c>
      <c r="H2064" s="241">
        <v>6.48</v>
      </c>
      <c r="I2064">
        <f>MAX(H2064:H$7096)</f>
        <v>6.85</v>
      </c>
      <c r="J2064" s="219">
        <f t="shared" si="65"/>
        <v>-5.4014598540145876E-2</v>
      </c>
    </row>
    <row r="2065" spans="2:10">
      <c r="B2065" s="217">
        <v>42933</v>
      </c>
      <c r="C2065" s="218">
        <v>9.67</v>
      </c>
      <c r="D2065">
        <f>MAX(C2065:C$7096)</f>
        <v>9.67</v>
      </c>
      <c r="E2065" s="219">
        <f t="shared" si="64"/>
        <v>0</v>
      </c>
      <c r="H2065" s="241">
        <v>6.48</v>
      </c>
      <c r="I2065">
        <f>MAX(H2065:H$7096)</f>
        <v>6.85</v>
      </c>
      <c r="J2065" s="219">
        <f t="shared" si="65"/>
        <v>-5.4014598540145876E-2</v>
      </c>
    </row>
    <row r="2066" spans="2:10">
      <c r="B2066" s="217">
        <v>42930</v>
      </c>
      <c r="C2066" s="218">
        <v>9.66</v>
      </c>
      <c r="D2066">
        <f>MAX(C2066:C$7096)</f>
        <v>9.67</v>
      </c>
      <c r="E2066" s="219">
        <f t="shared" si="64"/>
        <v>-1.0341261633919118E-3</v>
      </c>
      <c r="H2066" s="241">
        <v>6.48</v>
      </c>
      <c r="I2066">
        <f>MAX(H2066:H$7096)</f>
        <v>6.85</v>
      </c>
      <c r="J2066" s="219">
        <f t="shared" si="65"/>
        <v>-5.4014598540145876E-2</v>
      </c>
    </row>
    <row r="2067" spans="2:10">
      <c r="B2067" s="217">
        <v>42929</v>
      </c>
      <c r="C2067" s="218">
        <v>9.66</v>
      </c>
      <c r="D2067">
        <f>MAX(C2067:C$7096)</f>
        <v>9.67</v>
      </c>
      <c r="E2067" s="219">
        <f t="shared" si="64"/>
        <v>-1.0341261633919118E-3</v>
      </c>
      <c r="H2067" s="241">
        <v>6.48</v>
      </c>
      <c r="I2067">
        <f>MAX(H2067:H$7096)</f>
        <v>6.85</v>
      </c>
      <c r="J2067" s="219">
        <f t="shared" si="65"/>
        <v>-5.4014598540145876E-2</v>
      </c>
    </row>
    <row r="2068" spans="2:10">
      <c r="B2068" s="217">
        <v>42928</v>
      </c>
      <c r="C2068" s="218">
        <v>9.66</v>
      </c>
      <c r="D2068">
        <f>MAX(C2068:C$7096)</f>
        <v>9.67</v>
      </c>
      <c r="E2068" s="219">
        <f t="shared" si="64"/>
        <v>-1.0341261633919118E-3</v>
      </c>
      <c r="H2068" s="241">
        <v>6.48</v>
      </c>
      <c r="I2068">
        <f>MAX(H2068:H$7096)</f>
        <v>6.85</v>
      </c>
      <c r="J2068" s="219">
        <f t="shared" si="65"/>
        <v>-5.4014598540145876E-2</v>
      </c>
    </row>
    <row r="2069" spans="2:10">
      <c r="B2069" s="217">
        <v>42927</v>
      </c>
      <c r="C2069" s="218">
        <v>9.65</v>
      </c>
      <c r="D2069">
        <f>MAX(C2069:C$7096)</f>
        <v>9.67</v>
      </c>
      <c r="E2069" s="219">
        <f t="shared" si="64"/>
        <v>-2.0682523267838235E-3</v>
      </c>
      <c r="H2069" s="241">
        <v>6.48</v>
      </c>
      <c r="I2069">
        <f>MAX(H2069:H$7096)</f>
        <v>6.85</v>
      </c>
      <c r="J2069" s="219">
        <f t="shared" si="65"/>
        <v>-5.4014598540145876E-2</v>
      </c>
    </row>
    <row r="2070" spans="2:10">
      <c r="B2070" s="217">
        <v>42926</v>
      </c>
      <c r="C2070" s="218">
        <v>9.65</v>
      </c>
      <c r="D2070">
        <f>MAX(C2070:C$7096)</f>
        <v>9.67</v>
      </c>
      <c r="E2070" s="219">
        <f t="shared" si="64"/>
        <v>-2.0682523267838235E-3</v>
      </c>
      <c r="H2070" s="241">
        <v>6.48</v>
      </c>
      <c r="I2070">
        <f>MAX(H2070:H$7096)</f>
        <v>6.85</v>
      </c>
      <c r="J2070" s="219">
        <f t="shared" si="65"/>
        <v>-5.4014598540145876E-2</v>
      </c>
    </row>
    <row r="2071" spans="2:10">
      <c r="B2071" s="217">
        <v>42923</v>
      </c>
      <c r="C2071" s="218">
        <v>9.64</v>
      </c>
      <c r="D2071">
        <f>MAX(C2071:C$7096)</f>
        <v>9.67</v>
      </c>
      <c r="E2071" s="219">
        <f t="shared" si="64"/>
        <v>-3.1023784901757353E-3</v>
      </c>
      <c r="H2071" s="241">
        <v>6.48</v>
      </c>
      <c r="I2071">
        <f>MAX(H2071:H$7096)</f>
        <v>6.85</v>
      </c>
      <c r="J2071" s="219">
        <f t="shared" si="65"/>
        <v>-5.4014598540145876E-2</v>
      </c>
    </row>
    <row r="2072" spans="2:10">
      <c r="B2072" s="217">
        <v>42922</v>
      </c>
      <c r="C2072" s="218">
        <v>9.64</v>
      </c>
      <c r="D2072">
        <f>MAX(C2072:C$7096)</f>
        <v>9.67</v>
      </c>
      <c r="E2072" s="219">
        <f t="shared" si="64"/>
        <v>-3.1023784901757353E-3</v>
      </c>
      <c r="H2072" s="241">
        <v>6.48</v>
      </c>
      <c r="I2072">
        <f>MAX(H2072:H$7096)</f>
        <v>6.85</v>
      </c>
      <c r="J2072" s="219">
        <f t="shared" si="65"/>
        <v>-5.4014598540145876E-2</v>
      </c>
    </row>
    <row r="2073" spans="2:10">
      <c r="B2073" s="217">
        <v>42921</v>
      </c>
      <c r="C2073" s="218">
        <v>9.64</v>
      </c>
      <c r="D2073">
        <f>MAX(C2073:C$7096)</f>
        <v>9.67</v>
      </c>
      <c r="E2073" s="219">
        <f t="shared" si="64"/>
        <v>-3.1023784901757353E-3</v>
      </c>
      <c r="H2073" s="241">
        <v>6.48</v>
      </c>
      <c r="I2073">
        <f>MAX(H2073:H$7096)</f>
        <v>6.85</v>
      </c>
      <c r="J2073" s="219">
        <f t="shared" si="65"/>
        <v>-5.4014598540145876E-2</v>
      </c>
    </row>
    <row r="2074" spans="2:10">
      <c r="B2074" s="217">
        <v>42920</v>
      </c>
      <c r="C2074" s="218">
        <v>9.67</v>
      </c>
      <c r="D2074">
        <f>MAX(C2074:C$7096)</f>
        <v>9.67</v>
      </c>
      <c r="E2074" s="219">
        <f t="shared" si="64"/>
        <v>0</v>
      </c>
      <c r="H2074" s="241">
        <v>6.48</v>
      </c>
      <c r="I2074">
        <f>MAX(H2074:H$7096)</f>
        <v>6.85</v>
      </c>
      <c r="J2074" s="219">
        <f t="shared" si="65"/>
        <v>-5.4014598540145876E-2</v>
      </c>
    </row>
    <row r="2075" spans="2:10">
      <c r="B2075" s="217">
        <v>42919</v>
      </c>
      <c r="C2075" s="218">
        <v>9.67</v>
      </c>
      <c r="D2075">
        <f>MAX(C2075:C$7096)</f>
        <v>9.67</v>
      </c>
      <c r="E2075" s="219">
        <f t="shared" si="64"/>
        <v>0</v>
      </c>
      <c r="H2075" s="241">
        <v>6.48</v>
      </c>
      <c r="I2075">
        <f>MAX(H2075:H$7096)</f>
        <v>6.85</v>
      </c>
      <c r="J2075" s="219">
        <f t="shared" si="65"/>
        <v>-5.4014598540145876E-2</v>
      </c>
    </row>
    <row r="2076" spans="2:10">
      <c r="B2076" s="217">
        <v>42916</v>
      </c>
      <c r="C2076" s="218">
        <v>9.66</v>
      </c>
      <c r="D2076">
        <f>MAX(C2076:C$7096)</f>
        <v>9.66</v>
      </c>
      <c r="E2076" s="219">
        <f t="shared" si="64"/>
        <v>0</v>
      </c>
      <c r="H2076" s="241">
        <v>6.48</v>
      </c>
      <c r="I2076">
        <f>MAX(H2076:H$7096)</f>
        <v>6.85</v>
      </c>
      <c r="J2076" s="219">
        <f t="shared" si="65"/>
        <v>-5.4014598540145876E-2</v>
      </c>
    </row>
    <row r="2077" spans="2:10">
      <c r="B2077" s="217">
        <v>42915</v>
      </c>
      <c r="C2077" s="218">
        <v>9.66</v>
      </c>
      <c r="D2077">
        <f>MAX(C2077:C$7096)</f>
        <v>9.66</v>
      </c>
      <c r="E2077" s="219">
        <f t="shared" si="64"/>
        <v>0</v>
      </c>
      <c r="H2077" s="241">
        <v>6.48</v>
      </c>
      <c r="I2077">
        <f>MAX(H2077:H$7096)</f>
        <v>6.85</v>
      </c>
      <c r="J2077" s="219">
        <f t="shared" si="65"/>
        <v>-5.4014598540145876E-2</v>
      </c>
    </row>
    <row r="2078" spans="2:10">
      <c r="B2078" s="217">
        <v>42914</v>
      </c>
      <c r="C2078" s="218">
        <v>9.66</v>
      </c>
      <c r="D2078">
        <f>MAX(C2078:C$7096)</f>
        <v>9.66</v>
      </c>
      <c r="E2078" s="219">
        <f t="shared" si="64"/>
        <v>0</v>
      </c>
      <c r="H2078" s="241">
        <v>6.48</v>
      </c>
      <c r="I2078">
        <f>MAX(H2078:H$7096)</f>
        <v>6.85</v>
      </c>
      <c r="J2078" s="219">
        <f t="shared" si="65"/>
        <v>-5.4014598540145876E-2</v>
      </c>
    </row>
    <row r="2079" spans="2:10">
      <c r="B2079" s="217">
        <v>42913</v>
      </c>
      <c r="C2079" s="218">
        <v>9.65</v>
      </c>
      <c r="D2079">
        <f>MAX(C2079:C$7096)</f>
        <v>9.65</v>
      </c>
      <c r="E2079" s="219">
        <f t="shared" si="64"/>
        <v>0</v>
      </c>
      <c r="H2079" s="241">
        <v>6.48</v>
      </c>
      <c r="I2079">
        <f>MAX(H2079:H$7096)</f>
        <v>6.85</v>
      </c>
      <c r="J2079" s="219">
        <f t="shared" si="65"/>
        <v>-5.4014598540145876E-2</v>
      </c>
    </row>
    <row r="2080" spans="2:10">
      <c r="B2080" s="217">
        <v>42912</v>
      </c>
      <c r="C2080" s="218">
        <v>9.65</v>
      </c>
      <c r="D2080">
        <f>MAX(C2080:C$7096)</f>
        <v>9.65</v>
      </c>
      <c r="E2080" s="219">
        <f t="shared" si="64"/>
        <v>0</v>
      </c>
      <c r="H2080" s="241">
        <v>6.48</v>
      </c>
      <c r="I2080">
        <f>MAX(H2080:H$7096)</f>
        <v>6.85</v>
      </c>
      <c r="J2080" s="219">
        <f t="shared" si="65"/>
        <v>-5.4014598540145876E-2</v>
      </c>
    </row>
    <row r="2081" spans="2:10">
      <c r="B2081" s="217">
        <v>42909</v>
      </c>
      <c r="C2081" s="218">
        <v>9.64</v>
      </c>
      <c r="D2081">
        <f>MAX(C2081:C$7096)</f>
        <v>9.64</v>
      </c>
      <c r="E2081" s="219">
        <f t="shared" si="64"/>
        <v>0</v>
      </c>
      <c r="H2081" s="241">
        <v>6.48</v>
      </c>
      <c r="I2081">
        <f>MAX(H2081:H$7096)</f>
        <v>6.85</v>
      </c>
      <c r="J2081" s="219">
        <f t="shared" si="65"/>
        <v>-5.4014598540145876E-2</v>
      </c>
    </row>
    <row r="2082" spans="2:10">
      <c r="B2082" s="217">
        <v>42908</v>
      </c>
      <c r="C2082" s="218">
        <v>9.64</v>
      </c>
      <c r="D2082">
        <f>MAX(C2082:C$7096)</f>
        <v>9.64</v>
      </c>
      <c r="E2082" s="219">
        <f t="shared" si="64"/>
        <v>0</v>
      </c>
      <c r="H2082" s="241">
        <v>6.48</v>
      </c>
      <c r="I2082">
        <f>MAX(H2082:H$7096)</f>
        <v>6.85</v>
      </c>
      <c r="J2082" s="219">
        <f t="shared" si="65"/>
        <v>-5.4014598540145876E-2</v>
      </c>
    </row>
    <row r="2083" spans="2:10">
      <c r="B2083" s="217">
        <v>42907</v>
      </c>
      <c r="C2083" s="218">
        <v>9.64</v>
      </c>
      <c r="D2083">
        <f>MAX(C2083:C$7096)</f>
        <v>9.64</v>
      </c>
      <c r="E2083" s="219">
        <f t="shared" si="64"/>
        <v>0</v>
      </c>
      <c r="H2083" s="241">
        <v>6.48</v>
      </c>
      <c r="I2083">
        <f>MAX(H2083:H$7096)</f>
        <v>6.85</v>
      </c>
      <c r="J2083" s="219">
        <f t="shared" si="65"/>
        <v>-5.4014598540145876E-2</v>
      </c>
    </row>
    <row r="2084" spans="2:10">
      <c r="B2084" s="217">
        <v>42906</v>
      </c>
      <c r="C2084" s="218">
        <v>9.64</v>
      </c>
      <c r="D2084">
        <f>MAX(C2084:C$7096)</f>
        <v>9.64</v>
      </c>
      <c r="E2084" s="219">
        <f t="shared" si="64"/>
        <v>0</v>
      </c>
      <c r="H2084" s="241">
        <v>6.48</v>
      </c>
      <c r="I2084">
        <f>MAX(H2084:H$7096)</f>
        <v>6.85</v>
      </c>
      <c r="J2084" s="219">
        <f t="shared" si="65"/>
        <v>-5.4014598540145876E-2</v>
      </c>
    </row>
    <row r="2085" spans="2:10">
      <c r="B2085" s="217">
        <v>42905</v>
      </c>
      <c r="C2085" s="218">
        <v>9.6300000000000008</v>
      </c>
      <c r="D2085">
        <f>MAX(C2085:C$7096)</f>
        <v>9.6300000000000008</v>
      </c>
      <c r="E2085" s="219">
        <f t="shared" si="64"/>
        <v>0</v>
      </c>
      <c r="H2085" s="241">
        <v>6.48</v>
      </c>
      <c r="I2085">
        <f>MAX(H2085:H$7096)</f>
        <v>6.85</v>
      </c>
      <c r="J2085" s="219">
        <f t="shared" si="65"/>
        <v>-5.4014598540145876E-2</v>
      </c>
    </row>
    <row r="2086" spans="2:10">
      <c r="B2086" s="217">
        <v>42902</v>
      </c>
      <c r="C2086" s="218">
        <v>9.6300000000000008</v>
      </c>
      <c r="D2086">
        <f>MAX(C2086:C$7096)</f>
        <v>9.6300000000000008</v>
      </c>
      <c r="E2086" s="219">
        <f t="shared" si="64"/>
        <v>0</v>
      </c>
      <c r="H2086" s="241">
        <v>6.48</v>
      </c>
      <c r="I2086">
        <f>MAX(H2086:H$7096)</f>
        <v>6.85</v>
      </c>
      <c r="J2086" s="219">
        <f t="shared" si="65"/>
        <v>-5.4014598540145876E-2</v>
      </c>
    </row>
    <row r="2087" spans="2:10">
      <c r="B2087" s="217">
        <v>42901</v>
      </c>
      <c r="C2087" s="218">
        <v>9.6199999999999992</v>
      </c>
      <c r="D2087">
        <f>MAX(C2087:C$7096)</f>
        <v>9.6199999999999992</v>
      </c>
      <c r="E2087" s="219">
        <f t="shared" si="64"/>
        <v>0</v>
      </c>
      <c r="H2087" s="241">
        <v>6.48</v>
      </c>
      <c r="I2087">
        <f>MAX(H2087:H$7096)</f>
        <v>6.85</v>
      </c>
      <c r="J2087" s="219">
        <f t="shared" si="65"/>
        <v>-5.4014598540145876E-2</v>
      </c>
    </row>
    <row r="2088" spans="2:10">
      <c r="B2088" s="217">
        <v>42900</v>
      </c>
      <c r="C2088" s="218">
        <v>9.6199999999999992</v>
      </c>
      <c r="D2088">
        <f>MAX(C2088:C$7096)</f>
        <v>9.6199999999999992</v>
      </c>
      <c r="E2088" s="219">
        <f t="shared" si="64"/>
        <v>0</v>
      </c>
      <c r="H2088" s="241">
        <v>6.48</v>
      </c>
      <c r="I2088">
        <f>MAX(H2088:H$7096)</f>
        <v>6.85</v>
      </c>
      <c r="J2088" s="219">
        <f t="shared" si="65"/>
        <v>-5.4014598540145876E-2</v>
      </c>
    </row>
    <row r="2089" spans="2:10">
      <c r="B2089" s="217">
        <v>42899</v>
      </c>
      <c r="C2089" s="218">
        <v>9.6199999999999992</v>
      </c>
      <c r="D2089">
        <f>MAX(C2089:C$7096)</f>
        <v>9.6199999999999992</v>
      </c>
      <c r="E2089" s="219">
        <f t="shared" si="64"/>
        <v>0</v>
      </c>
      <c r="H2089" s="241">
        <v>6.48</v>
      </c>
      <c r="I2089">
        <f>MAX(H2089:H$7096)</f>
        <v>6.85</v>
      </c>
      <c r="J2089" s="219">
        <f t="shared" si="65"/>
        <v>-5.4014598540145876E-2</v>
      </c>
    </row>
    <row r="2090" spans="2:10">
      <c r="B2090" s="217">
        <v>42898</v>
      </c>
      <c r="C2090" s="218">
        <v>9.6199999999999992</v>
      </c>
      <c r="D2090">
        <f>MAX(C2090:C$7096)</f>
        <v>9.6199999999999992</v>
      </c>
      <c r="E2090" s="219">
        <f t="shared" si="64"/>
        <v>0</v>
      </c>
      <c r="H2090" s="241">
        <v>6.48</v>
      </c>
      <c r="I2090">
        <f>MAX(H2090:H$7096)</f>
        <v>6.85</v>
      </c>
      <c r="J2090" s="219">
        <f t="shared" si="65"/>
        <v>-5.4014598540145876E-2</v>
      </c>
    </row>
    <row r="2091" spans="2:10">
      <c r="B2091" s="217">
        <v>42895</v>
      </c>
      <c r="C2091" s="218">
        <v>9.61</v>
      </c>
      <c r="D2091">
        <f>MAX(C2091:C$7096)</f>
        <v>9.61</v>
      </c>
      <c r="E2091" s="219">
        <f t="shared" si="64"/>
        <v>0</v>
      </c>
      <c r="H2091" s="241">
        <v>6.48</v>
      </c>
      <c r="I2091">
        <f>MAX(H2091:H$7096)</f>
        <v>6.85</v>
      </c>
      <c r="J2091" s="219">
        <f t="shared" si="65"/>
        <v>-5.4014598540145876E-2</v>
      </c>
    </row>
    <row r="2092" spans="2:10">
      <c r="B2092" s="217">
        <v>42894</v>
      </c>
      <c r="C2092" s="218">
        <v>9.61</v>
      </c>
      <c r="D2092">
        <f>MAX(C2092:C$7096)</f>
        <v>9.61</v>
      </c>
      <c r="E2092" s="219">
        <f t="shared" si="64"/>
        <v>0</v>
      </c>
      <c r="H2092" s="241">
        <v>6.48</v>
      </c>
      <c r="I2092">
        <f>MAX(H2092:H$7096)</f>
        <v>6.85</v>
      </c>
      <c r="J2092" s="219">
        <f t="shared" si="65"/>
        <v>-5.4014598540145876E-2</v>
      </c>
    </row>
    <row r="2093" spans="2:10">
      <c r="B2093" s="217">
        <v>42893</v>
      </c>
      <c r="C2093" s="218">
        <v>9.6</v>
      </c>
      <c r="D2093">
        <f>MAX(C2093:C$7096)</f>
        <v>9.6</v>
      </c>
      <c r="E2093" s="219">
        <f t="shared" si="64"/>
        <v>0</v>
      </c>
      <c r="H2093" s="241">
        <v>6.48</v>
      </c>
      <c r="I2093">
        <f>MAX(H2093:H$7096)</f>
        <v>6.85</v>
      </c>
      <c r="J2093" s="219">
        <f t="shared" si="65"/>
        <v>-5.4014598540145876E-2</v>
      </c>
    </row>
    <row r="2094" spans="2:10">
      <c r="B2094" s="217">
        <v>42892</v>
      </c>
      <c r="C2094" s="218">
        <v>9.6</v>
      </c>
      <c r="D2094">
        <f>MAX(C2094:C$7096)</f>
        <v>9.6</v>
      </c>
      <c r="E2094" s="219">
        <f t="shared" si="64"/>
        <v>0</v>
      </c>
      <c r="H2094" s="241">
        <v>6.48</v>
      </c>
      <c r="I2094">
        <f>MAX(H2094:H$7096)</f>
        <v>6.85</v>
      </c>
      <c r="J2094" s="219">
        <f t="shared" si="65"/>
        <v>-5.4014598540145876E-2</v>
      </c>
    </row>
    <row r="2095" spans="2:10">
      <c r="B2095" s="217">
        <v>42891</v>
      </c>
      <c r="C2095" s="218">
        <v>9.6</v>
      </c>
      <c r="D2095">
        <f>MAX(C2095:C$7096)</f>
        <v>9.6</v>
      </c>
      <c r="E2095" s="219">
        <f t="shared" si="64"/>
        <v>0</v>
      </c>
      <c r="H2095" s="241">
        <v>6.48</v>
      </c>
      <c r="I2095">
        <f>MAX(H2095:H$7096)</f>
        <v>6.85</v>
      </c>
      <c r="J2095" s="219">
        <f t="shared" si="65"/>
        <v>-5.4014598540145876E-2</v>
      </c>
    </row>
    <row r="2096" spans="2:10">
      <c r="B2096" s="217">
        <v>42888</v>
      </c>
      <c r="C2096" s="218">
        <v>9.59</v>
      </c>
      <c r="D2096">
        <f>MAX(C2096:C$7096)</f>
        <v>9.59</v>
      </c>
      <c r="E2096" s="219">
        <f t="shared" si="64"/>
        <v>0</v>
      </c>
      <c r="H2096" s="241">
        <v>6.48</v>
      </c>
      <c r="I2096">
        <f>MAX(H2096:H$7096)</f>
        <v>6.85</v>
      </c>
      <c r="J2096" s="219">
        <f t="shared" si="65"/>
        <v>-5.4014598540145876E-2</v>
      </c>
    </row>
    <row r="2097" spans="2:10">
      <c r="B2097" s="217">
        <v>42887</v>
      </c>
      <c r="C2097" s="218">
        <v>9.59</v>
      </c>
      <c r="D2097">
        <f>MAX(C2097:C$7096)</f>
        <v>9.59</v>
      </c>
      <c r="E2097" s="219">
        <f t="shared" si="64"/>
        <v>0</v>
      </c>
      <c r="H2097" s="241">
        <v>6.48</v>
      </c>
      <c r="I2097">
        <f>MAX(H2097:H$7096)</f>
        <v>6.85</v>
      </c>
      <c r="J2097" s="219">
        <f t="shared" si="65"/>
        <v>-5.4014598540145876E-2</v>
      </c>
    </row>
    <row r="2098" spans="2:10">
      <c r="B2098" s="217">
        <v>42886</v>
      </c>
      <c r="C2098" s="218">
        <v>9.59</v>
      </c>
      <c r="D2098">
        <f>MAX(C2098:C$7096)</f>
        <v>9.59</v>
      </c>
      <c r="E2098" s="219">
        <f t="shared" si="64"/>
        <v>0</v>
      </c>
      <c r="H2098" s="241">
        <v>6.43</v>
      </c>
      <c r="I2098">
        <f>MAX(H2098:H$7096)</f>
        <v>6.85</v>
      </c>
      <c r="J2098" s="219">
        <f t="shared" si="65"/>
        <v>-6.1313868613138679E-2</v>
      </c>
    </row>
    <row r="2099" spans="2:10">
      <c r="B2099" s="217">
        <v>42885</v>
      </c>
      <c r="C2099" s="218">
        <v>9.58</v>
      </c>
      <c r="D2099">
        <f>MAX(C2099:C$7096)</f>
        <v>9.58</v>
      </c>
      <c r="E2099" s="219">
        <f t="shared" si="64"/>
        <v>0</v>
      </c>
      <c r="H2099" s="241">
        <v>6.43</v>
      </c>
      <c r="I2099">
        <f>MAX(H2099:H$7096)</f>
        <v>6.85</v>
      </c>
      <c r="J2099" s="219">
        <f t="shared" si="65"/>
        <v>-6.1313868613138679E-2</v>
      </c>
    </row>
    <row r="2100" spans="2:10">
      <c r="B2100" s="217">
        <v>42884</v>
      </c>
      <c r="C2100" s="218">
        <v>9.58</v>
      </c>
      <c r="D2100">
        <f>MAX(C2100:C$7096)</f>
        <v>9.58</v>
      </c>
      <c r="E2100" s="219">
        <f t="shared" si="64"/>
        <v>0</v>
      </c>
      <c r="H2100" s="241">
        <v>6.43</v>
      </c>
      <c r="I2100">
        <f>MAX(H2100:H$7096)</f>
        <v>6.85</v>
      </c>
      <c r="J2100" s="219">
        <f t="shared" si="65"/>
        <v>-6.1313868613138679E-2</v>
      </c>
    </row>
    <row r="2101" spans="2:10">
      <c r="B2101" s="217">
        <v>42881</v>
      </c>
      <c r="C2101" s="218">
        <v>9.57</v>
      </c>
      <c r="D2101">
        <f>MAX(C2101:C$7096)</f>
        <v>9.57</v>
      </c>
      <c r="E2101" s="219">
        <f t="shared" si="64"/>
        <v>0</v>
      </c>
      <c r="H2101" s="241">
        <v>6.43</v>
      </c>
      <c r="I2101">
        <f>MAX(H2101:H$7096)</f>
        <v>6.85</v>
      </c>
      <c r="J2101" s="219">
        <f t="shared" si="65"/>
        <v>-6.1313868613138679E-2</v>
      </c>
    </row>
    <row r="2102" spans="2:10">
      <c r="B2102" s="217">
        <v>42880</v>
      </c>
      <c r="C2102" s="218">
        <v>9.57</v>
      </c>
      <c r="D2102">
        <f>MAX(C2102:C$7096)</f>
        <v>9.57</v>
      </c>
      <c r="E2102" s="219">
        <f t="shared" si="64"/>
        <v>0</v>
      </c>
      <c r="H2102" s="241">
        <v>6.43</v>
      </c>
      <c r="I2102">
        <f>MAX(H2102:H$7096)</f>
        <v>6.85</v>
      </c>
      <c r="J2102" s="219">
        <f t="shared" si="65"/>
        <v>-6.1313868613138679E-2</v>
      </c>
    </row>
    <row r="2103" spans="2:10">
      <c r="B2103" s="217">
        <v>42879</v>
      </c>
      <c r="C2103" s="218">
        <v>9.57</v>
      </c>
      <c r="D2103">
        <f>MAX(C2103:C$7096)</f>
        <v>9.57</v>
      </c>
      <c r="E2103" s="219">
        <f t="shared" si="64"/>
        <v>0</v>
      </c>
      <c r="H2103" s="241">
        <v>6.43</v>
      </c>
      <c r="I2103">
        <f>MAX(H2103:H$7096)</f>
        <v>6.85</v>
      </c>
      <c r="J2103" s="219">
        <f t="shared" si="65"/>
        <v>-6.1313868613138679E-2</v>
      </c>
    </row>
    <row r="2104" spans="2:10">
      <c r="B2104" s="217">
        <v>42878</v>
      </c>
      <c r="C2104" s="218">
        <v>9.57</v>
      </c>
      <c r="D2104">
        <f>MAX(C2104:C$7096)</f>
        <v>9.57</v>
      </c>
      <c r="E2104" s="219">
        <f t="shared" si="64"/>
        <v>0</v>
      </c>
      <c r="H2104" s="241">
        <v>6.43</v>
      </c>
      <c r="I2104">
        <f>MAX(H2104:H$7096)</f>
        <v>6.85</v>
      </c>
      <c r="J2104" s="219">
        <f t="shared" si="65"/>
        <v>-6.1313868613138679E-2</v>
      </c>
    </row>
    <row r="2105" spans="2:10">
      <c r="B2105" s="217">
        <v>42877</v>
      </c>
      <c r="C2105" s="218">
        <v>9.56</v>
      </c>
      <c r="D2105">
        <f>MAX(C2105:C$7096)</f>
        <v>9.56</v>
      </c>
      <c r="E2105" s="219">
        <f t="shared" si="64"/>
        <v>0</v>
      </c>
      <c r="H2105" s="241">
        <v>6.43</v>
      </c>
      <c r="I2105">
        <f>MAX(H2105:H$7096)</f>
        <v>6.85</v>
      </c>
      <c r="J2105" s="219">
        <f t="shared" si="65"/>
        <v>-6.1313868613138679E-2</v>
      </c>
    </row>
    <row r="2106" spans="2:10">
      <c r="B2106" s="217">
        <v>42874</v>
      </c>
      <c r="C2106" s="218">
        <v>9.5500000000000007</v>
      </c>
      <c r="D2106">
        <f>MAX(C2106:C$7096)</f>
        <v>9.5500000000000007</v>
      </c>
      <c r="E2106" s="219">
        <f t="shared" si="64"/>
        <v>0</v>
      </c>
      <c r="H2106" s="241">
        <v>6.43</v>
      </c>
      <c r="I2106">
        <f>MAX(H2106:H$7096)</f>
        <v>6.85</v>
      </c>
      <c r="J2106" s="219">
        <f t="shared" si="65"/>
        <v>-6.1313868613138679E-2</v>
      </c>
    </row>
    <row r="2107" spans="2:10">
      <c r="B2107" s="217">
        <v>42873</v>
      </c>
      <c r="C2107" s="218">
        <v>9.5500000000000007</v>
      </c>
      <c r="D2107">
        <f>MAX(C2107:C$7096)</f>
        <v>9.5500000000000007</v>
      </c>
      <c r="E2107" s="219">
        <f t="shared" si="64"/>
        <v>0</v>
      </c>
      <c r="H2107" s="241">
        <v>6.43</v>
      </c>
      <c r="I2107">
        <f>MAX(H2107:H$7096)</f>
        <v>6.85</v>
      </c>
      <c r="J2107" s="219">
        <f t="shared" si="65"/>
        <v>-6.1313868613138679E-2</v>
      </c>
    </row>
    <row r="2108" spans="2:10">
      <c r="B2108" s="217">
        <v>42872</v>
      </c>
      <c r="C2108" s="218">
        <v>9.5500000000000007</v>
      </c>
      <c r="D2108">
        <f>MAX(C2108:C$7096)</f>
        <v>9.5500000000000007</v>
      </c>
      <c r="E2108" s="219">
        <f t="shared" si="64"/>
        <v>0</v>
      </c>
      <c r="H2108" s="241">
        <v>6.43</v>
      </c>
      <c r="I2108">
        <f>MAX(H2108:H$7096)</f>
        <v>6.85</v>
      </c>
      <c r="J2108" s="219">
        <f t="shared" si="65"/>
        <v>-6.1313868613138679E-2</v>
      </c>
    </row>
    <row r="2109" spans="2:10">
      <c r="B2109" s="217">
        <v>42871</v>
      </c>
      <c r="C2109" s="218">
        <v>9.5399999999999991</v>
      </c>
      <c r="D2109">
        <f>MAX(C2109:C$7096)</f>
        <v>9.5399999999999991</v>
      </c>
      <c r="E2109" s="219">
        <f t="shared" si="64"/>
        <v>0</v>
      </c>
      <c r="H2109" s="241">
        <v>6.43</v>
      </c>
      <c r="I2109">
        <f>MAX(H2109:H$7096)</f>
        <v>6.85</v>
      </c>
      <c r="J2109" s="219">
        <f t="shared" si="65"/>
        <v>-6.1313868613138679E-2</v>
      </c>
    </row>
    <row r="2110" spans="2:10">
      <c r="B2110" s="217">
        <v>42870</v>
      </c>
      <c r="C2110" s="218">
        <v>9.5299999999999994</v>
      </c>
      <c r="D2110">
        <f>MAX(C2110:C$7096)</f>
        <v>9.5299999999999994</v>
      </c>
      <c r="E2110" s="219">
        <f t="shared" si="64"/>
        <v>0</v>
      </c>
      <c r="H2110" s="241">
        <v>6.43</v>
      </c>
      <c r="I2110">
        <f>MAX(H2110:H$7096)</f>
        <v>6.85</v>
      </c>
      <c r="J2110" s="219">
        <f t="shared" si="65"/>
        <v>-6.1313868613138679E-2</v>
      </c>
    </row>
    <row r="2111" spans="2:10">
      <c r="B2111" s="217">
        <v>42867</v>
      </c>
      <c r="C2111" s="218">
        <v>9.5299999999999994</v>
      </c>
      <c r="D2111">
        <f>MAX(C2111:C$7096)</f>
        <v>9.5299999999999994</v>
      </c>
      <c r="E2111" s="219">
        <f t="shared" si="64"/>
        <v>0</v>
      </c>
      <c r="H2111" s="241">
        <v>6.43</v>
      </c>
      <c r="I2111">
        <f>MAX(H2111:H$7096)</f>
        <v>6.85</v>
      </c>
      <c r="J2111" s="219">
        <f t="shared" si="65"/>
        <v>-6.1313868613138679E-2</v>
      </c>
    </row>
    <row r="2112" spans="2:10">
      <c r="B2112" s="217">
        <v>42866</v>
      </c>
      <c r="C2112" s="218">
        <v>9.52</v>
      </c>
      <c r="D2112">
        <f>MAX(C2112:C$7096)</f>
        <v>9.52</v>
      </c>
      <c r="E2112" s="219">
        <f t="shared" si="64"/>
        <v>0</v>
      </c>
      <c r="H2112" s="241">
        <v>6.43</v>
      </c>
      <c r="I2112">
        <f>MAX(H2112:H$7096)</f>
        <v>6.85</v>
      </c>
      <c r="J2112" s="219">
        <f t="shared" si="65"/>
        <v>-6.1313868613138679E-2</v>
      </c>
    </row>
    <row r="2113" spans="2:10">
      <c r="B2113" s="217">
        <v>42865</v>
      </c>
      <c r="C2113" s="218">
        <v>9.52</v>
      </c>
      <c r="D2113">
        <f>MAX(C2113:C$7096)</f>
        <v>9.52</v>
      </c>
      <c r="E2113" s="219">
        <f t="shared" si="64"/>
        <v>0</v>
      </c>
      <c r="H2113" s="241">
        <v>6.43</v>
      </c>
      <c r="I2113">
        <f>MAX(H2113:H$7096)</f>
        <v>6.85</v>
      </c>
      <c r="J2113" s="219">
        <f t="shared" si="65"/>
        <v>-6.1313868613138679E-2</v>
      </c>
    </row>
    <row r="2114" spans="2:10">
      <c r="B2114" s="217">
        <v>42864</v>
      </c>
      <c r="C2114" s="218">
        <v>9.52</v>
      </c>
      <c r="D2114">
        <f>MAX(C2114:C$7096)</f>
        <v>9.52</v>
      </c>
      <c r="E2114" s="219">
        <f t="shared" ref="E2114:E2177" si="66">(C2114-D2114)/D2114</f>
        <v>0</v>
      </c>
      <c r="H2114" s="241">
        <v>6.43</v>
      </c>
      <c r="I2114">
        <f>MAX(H2114:H$7096)</f>
        <v>6.85</v>
      </c>
      <c r="J2114" s="219">
        <f t="shared" ref="J2114:J2177" si="67">(H2114-I2114)/I2114</f>
        <v>-6.1313868613138679E-2</v>
      </c>
    </row>
    <row r="2115" spans="2:10">
      <c r="B2115" s="217">
        <v>42863</v>
      </c>
      <c r="C2115" s="218">
        <v>9.52</v>
      </c>
      <c r="D2115">
        <f>MAX(C2115:C$7096)</f>
        <v>9.52</v>
      </c>
      <c r="E2115" s="219">
        <f t="shared" si="66"/>
        <v>0</v>
      </c>
      <c r="H2115" s="241">
        <v>6.43</v>
      </c>
      <c r="I2115">
        <f>MAX(H2115:H$7096)</f>
        <v>6.85</v>
      </c>
      <c r="J2115" s="219">
        <f t="shared" si="67"/>
        <v>-6.1313868613138679E-2</v>
      </c>
    </row>
    <row r="2116" spans="2:10">
      <c r="B2116" s="217">
        <v>42860</v>
      </c>
      <c r="C2116" s="218">
        <v>9.51</v>
      </c>
      <c r="D2116">
        <f>MAX(C2116:C$7096)</f>
        <v>9.51</v>
      </c>
      <c r="E2116" s="219">
        <f t="shared" si="66"/>
        <v>0</v>
      </c>
      <c r="H2116" s="241">
        <v>6.43</v>
      </c>
      <c r="I2116">
        <f>MAX(H2116:H$7096)</f>
        <v>6.85</v>
      </c>
      <c r="J2116" s="219">
        <f t="shared" si="67"/>
        <v>-6.1313868613138679E-2</v>
      </c>
    </row>
    <row r="2117" spans="2:10">
      <c r="B2117" s="217">
        <v>42859</v>
      </c>
      <c r="C2117" s="218">
        <v>9.51</v>
      </c>
      <c r="D2117">
        <f>MAX(C2117:C$7096)</f>
        <v>9.51</v>
      </c>
      <c r="E2117" s="219">
        <f t="shared" si="66"/>
        <v>0</v>
      </c>
      <c r="H2117" s="241">
        <v>6.43</v>
      </c>
      <c r="I2117">
        <f>MAX(H2117:H$7096)</f>
        <v>6.85</v>
      </c>
      <c r="J2117" s="219">
        <f t="shared" si="67"/>
        <v>-6.1313868613138679E-2</v>
      </c>
    </row>
    <row r="2118" spans="2:10">
      <c r="B2118" s="217">
        <v>42858</v>
      </c>
      <c r="C2118" s="218">
        <v>9.5</v>
      </c>
      <c r="D2118">
        <f>MAX(C2118:C$7096)</f>
        <v>9.5</v>
      </c>
      <c r="E2118" s="219">
        <f t="shared" si="66"/>
        <v>0</v>
      </c>
      <c r="H2118" s="241">
        <v>6.43</v>
      </c>
      <c r="I2118">
        <f>MAX(H2118:H$7096)</f>
        <v>6.85</v>
      </c>
      <c r="J2118" s="219">
        <f t="shared" si="67"/>
        <v>-6.1313868613138679E-2</v>
      </c>
    </row>
    <row r="2119" spans="2:10">
      <c r="B2119" s="217">
        <v>42857</v>
      </c>
      <c r="C2119" s="218">
        <v>9.5</v>
      </c>
      <c r="D2119">
        <f>MAX(C2119:C$7096)</f>
        <v>9.5</v>
      </c>
      <c r="E2119" s="219">
        <f t="shared" si="66"/>
        <v>0</v>
      </c>
      <c r="H2119" s="241">
        <v>6.43</v>
      </c>
      <c r="I2119">
        <f>MAX(H2119:H$7096)</f>
        <v>6.85</v>
      </c>
      <c r="J2119" s="219">
        <f t="shared" si="67"/>
        <v>-6.1313868613138679E-2</v>
      </c>
    </row>
    <row r="2120" spans="2:10">
      <c r="B2120" s="217">
        <v>42856</v>
      </c>
      <c r="C2120" s="218">
        <v>9.5</v>
      </c>
      <c r="D2120">
        <f>MAX(C2120:C$7096)</f>
        <v>9.5</v>
      </c>
      <c r="E2120" s="219">
        <f t="shared" si="66"/>
        <v>0</v>
      </c>
      <c r="H2120" s="241">
        <v>6.43</v>
      </c>
      <c r="I2120">
        <f>MAX(H2120:H$7096)</f>
        <v>6.85</v>
      </c>
      <c r="J2120" s="219">
        <f t="shared" si="67"/>
        <v>-6.1313868613138679E-2</v>
      </c>
    </row>
    <row r="2121" spans="2:10">
      <c r="B2121" s="217">
        <v>42853</v>
      </c>
      <c r="C2121" s="218">
        <v>9.49</v>
      </c>
      <c r="D2121">
        <f>MAX(C2121:C$7096)</f>
        <v>9.49</v>
      </c>
      <c r="E2121" s="219">
        <f t="shared" si="66"/>
        <v>0</v>
      </c>
      <c r="H2121" s="241">
        <v>6.43</v>
      </c>
      <c r="I2121">
        <f>MAX(H2121:H$7096)</f>
        <v>6.85</v>
      </c>
      <c r="J2121" s="219">
        <f t="shared" si="67"/>
        <v>-6.1313868613138679E-2</v>
      </c>
    </row>
    <row r="2122" spans="2:10">
      <c r="B2122" s="217">
        <v>42852</v>
      </c>
      <c r="C2122" s="218">
        <v>9.33</v>
      </c>
      <c r="D2122">
        <f>MAX(C2122:C$7096)</f>
        <v>9.33</v>
      </c>
      <c r="E2122" s="219">
        <f t="shared" si="66"/>
        <v>0</v>
      </c>
      <c r="H2122" s="241">
        <v>6.43</v>
      </c>
      <c r="I2122">
        <f>MAX(H2122:H$7096)</f>
        <v>6.85</v>
      </c>
      <c r="J2122" s="219">
        <f t="shared" si="67"/>
        <v>-6.1313868613138679E-2</v>
      </c>
    </row>
    <row r="2123" spans="2:10">
      <c r="B2123" s="217">
        <v>42851</v>
      </c>
      <c r="C2123" s="218">
        <v>9.33</v>
      </c>
      <c r="D2123">
        <f>MAX(C2123:C$7096)</f>
        <v>9.33</v>
      </c>
      <c r="E2123" s="219">
        <f t="shared" si="66"/>
        <v>0</v>
      </c>
      <c r="H2123" s="241">
        <v>6.43</v>
      </c>
      <c r="I2123">
        <f>MAX(H2123:H$7096)</f>
        <v>6.85</v>
      </c>
      <c r="J2123" s="219">
        <f t="shared" si="67"/>
        <v>-6.1313868613138679E-2</v>
      </c>
    </row>
    <row r="2124" spans="2:10">
      <c r="B2124" s="217">
        <v>42850</v>
      </c>
      <c r="C2124" s="218">
        <v>9.33</v>
      </c>
      <c r="D2124">
        <f>MAX(C2124:C$7096)</f>
        <v>9.33</v>
      </c>
      <c r="E2124" s="219">
        <f t="shared" si="66"/>
        <v>0</v>
      </c>
      <c r="H2124" s="241">
        <v>6.43</v>
      </c>
      <c r="I2124">
        <f>MAX(H2124:H$7096)</f>
        <v>6.85</v>
      </c>
      <c r="J2124" s="219">
        <f t="shared" si="67"/>
        <v>-6.1313868613138679E-2</v>
      </c>
    </row>
    <row r="2125" spans="2:10">
      <c r="B2125" s="217">
        <v>42849</v>
      </c>
      <c r="C2125" s="218">
        <v>9.32</v>
      </c>
      <c r="D2125">
        <f>MAX(C2125:C$7096)</f>
        <v>9.32</v>
      </c>
      <c r="E2125" s="219">
        <f t="shared" si="66"/>
        <v>0</v>
      </c>
      <c r="H2125" s="241">
        <v>6.43</v>
      </c>
      <c r="I2125">
        <f>MAX(H2125:H$7096)</f>
        <v>6.85</v>
      </c>
      <c r="J2125" s="219">
        <f t="shared" si="67"/>
        <v>-6.1313868613138679E-2</v>
      </c>
    </row>
    <row r="2126" spans="2:10">
      <c r="B2126" s="217">
        <v>42846</v>
      </c>
      <c r="C2126" s="218">
        <v>9.32</v>
      </c>
      <c r="D2126">
        <f>MAX(C2126:C$7096)</f>
        <v>9.32</v>
      </c>
      <c r="E2126" s="219">
        <f t="shared" si="66"/>
        <v>0</v>
      </c>
      <c r="H2126" s="241">
        <v>6.43</v>
      </c>
      <c r="I2126">
        <f>MAX(H2126:H$7096)</f>
        <v>6.85</v>
      </c>
      <c r="J2126" s="219">
        <f t="shared" si="67"/>
        <v>-6.1313868613138679E-2</v>
      </c>
    </row>
    <row r="2127" spans="2:10">
      <c r="B2127" s="217">
        <v>42845</v>
      </c>
      <c r="C2127" s="218">
        <v>9.32</v>
      </c>
      <c r="D2127">
        <f>MAX(C2127:C$7096)</f>
        <v>9.32</v>
      </c>
      <c r="E2127" s="219">
        <f t="shared" si="66"/>
        <v>0</v>
      </c>
      <c r="H2127" s="241">
        <v>6.43</v>
      </c>
      <c r="I2127">
        <f>MAX(H2127:H$7096)</f>
        <v>6.85</v>
      </c>
      <c r="J2127" s="219">
        <f t="shared" si="67"/>
        <v>-6.1313868613138679E-2</v>
      </c>
    </row>
    <row r="2128" spans="2:10">
      <c r="B2128" s="217">
        <v>42844</v>
      </c>
      <c r="C2128" s="218">
        <v>9.31</v>
      </c>
      <c r="D2128">
        <f>MAX(C2128:C$7096)</f>
        <v>9.31</v>
      </c>
      <c r="E2128" s="219">
        <f t="shared" si="66"/>
        <v>0</v>
      </c>
      <c r="H2128" s="241">
        <v>6.43</v>
      </c>
      <c r="I2128">
        <f>MAX(H2128:H$7096)</f>
        <v>6.85</v>
      </c>
      <c r="J2128" s="219">
        <f t="shared" si="67"/>
        <v>-6.1313868613138679E-2</v>
      </c>
    </row>
    <row r="2129" spans="2:10">
      <c r="B2129" s="217">
        <v>42843</v>
      </c>
      <c r="C2129" s="218">
        <v>9.31</v>
      </c>
      <c r="D2129">
        <f>MAX(C2129:C$7096)</f>
        <v>9.31</v>
      </c>
      <c r="E2129" s="219">
        <f t="shared" si="66"/>
        <v>0</v>
      </c>
      <c r="H2129" s="241">
        <v>6.43</v>
      </c>
      <c r="I2129">
        <f>MAX(H2129:H$7096)</f>
        <v>6.85</v>
      </c>
      <c r="J2129" s="219">
        <f t="shared" si="67"/>
        <v>-6.1313868613138679E-2</v>
      </c>
    </row>
    <row r="2130" spans="2:10">
      <c r="B2130" s="217">
        <v>42842</v>
      </c>
      <c r="C2130" s="218">
        <v>9.31</v>
      </c>
      <c r="D2130">
        <f>MAX(C2130:C$7096)</f>
        <v>9.31</v>
      </c>
      <c r="E2130" s="219">
        <f t="shared" si="66"/>
        <v>0</v>
      </c>
      <c r="H2130" s="241">
        <v>6.43</v>
      </c>
      <c r="I2130">
        <f>MAX(H2130:H$7096)</f>
        <v>6.85</v>
      </c>
      <c r="J2130" s="219">
        <f t="shared" si="67"/>
        <v>-6.1313868613138679E-2</v>
      </c>
    </row>
    <row r="2131" spans="2:10">
      <c r="B2131" s="217">
        <v>42839</v>
      </c>
      <c r="C2131" s="218">
        <v>9.3000000000000007</v>
      </c>
      <c r="D2131">
        <f>MAX(C2131:C$7096)</f>
        <v>9.3000000000000007</v>
      </c>
      <c r="E2131" s="219">
        <f t="shared" si="66"/>
        <v>0</v>
      </c>
      <c r="H2131" s="241">
        <v>6.43</v>
      </c>
      <c r="I2131">
        <f>MAX(H2131:H$7096)</f>
        <v>6.85</v>
      </c>
      <c r="J2131" s="219">
        <f t="shared" si="67"/>
        <v>-6.1313868613138679E-2</v>
      </c>
    </row>
    <row r="2132" spans="2:10">
      <c r="B2132" s="217">
        <v>42838</v>
      </c>
      <c r="C2132" s="218">
        <v>9.3000000000000007</v>
      </c>
      <c r="D2132">
        <f>MAX(C2132:C$7096)</f>
        <v>9.3000000000000007</v>
      </c>
      <c r="E2132" s="219">
        <f t="shared" si="66"/>
        <v>0</v>
      </c>
      <c r="H2132" s="241">
        <v>6.43</v>
      </c>
      <c r="I2132">
        <f>MAX(H2132:H$7096)</f>
        <v>6.85</v>
      </c>
      <c r="J2132" s="219">
        <f t="shared" si="67"/>
        <v>-6.1313868613138679E-2</v>
      </c>
    </row>
    <row r="2133" spans="2:10">
      <c r="B2133" s="217">
        <v>42837</v>
      </c>
      <c r="C2133" s="218">
        <v>9.14</v>
      </c>
      <c r="D2133">
        <f>MAX(C2133:C$7096)</f>
        <v>9.14</v>
      </c>
      <c r="E2133" s="219">
        <f t="shared" si="66"/>
        <v>0</v>
      </c>
      <c r="H2133" s="241">
        <v>6.43</v>
      </c>
      <c r="I2133">
        <f>MAX(H2133:H$7096)</f>
        <v>6.85</v>
      </c>
      <c r="J2133" s="219">
        <f t="shared" si="67"/>
        <v>-6.1313868613138679E-2</v>
      </c>
    </row>
    <row r="2134" spans="2:10">
      <c r="B2134" s="217">
        <v>42836</v>
      </c>
      <c r="C2134" s="218">
        <v>9.14</v>
      </c>
      <c r="D2134">
        <f>MAX(C2134:C$7096)</f>
        <v>9.14</v>
      </c>
      <c r="E2134" s="219">
        <f t="shared" si="66"/>
        <v>0</v>
      </c>
      <c r="H2134" s="241">
        <v>6.43</v>
      </c>
      <c r="I2134">
        <f>MAX(H2134:H$7096)</f>
        <v>6.85</v>
      </c>
      <c r="J2134" s="219">
        <f t="shared" si="67"/>
        <v>-6.1313868613138679E-2</v>
      </c>
    </row>
    <row r="2135" spans="2:10">
      <c r="B2135" s="217">
        <v>42835</v>
      </c>
      <c r="C2135" s="218">
        <v>9.11</v>
      </c>
      <c r="D2135">
        <f>MAX(C2135:C$7096)</f>
        <v>9.11</v>
      </c>
      <c r="E2135" s="219">
        <f t="shared" si="66"/>
        <v>0</v>
      </c>
      <c r="H2135" s="241">
        <v>6.43</v>
      </c>
      <c r="I2135">
        <f>MAX(H2135:H$7096)</f>
        <v>6.85</v>
      </c>
      <c r="J2135" s="219">
        <f t="shared" si="67"/>
        <v>-6.1313868613138679E-2</v>
      </c>
    </row>
    <row r="2136" spans="2:10">
      <c r="B2136" s="217">
        <v>42832</v>
      </c>
      <c r="C2136" s="218">
        <v>9.11</v>
      </c>
      <c r="D2136">
        <f>MAX(C2136:C$7096)</f>
        <v>9.11</v>
      </c>
      <c r="E2136" s="219">
        <f t="shared" si="66"/>
        <v>0</v>
      </c>
      <c r="H2136" s="241">
        <v>6.43</v>
      </c>
      <c r="I2136">
        <f>MAX(H2136:H$7096)</f>
        <v>6.85</v>
      </c>
      <c r="J2136" s="219">
        <f t="shared" si="67"/>
        <v>-6.1313868613138679E-2</v>
      </c>
    </row>
    <row r="2137" spans="2:10">
      <c r="B2137" s="217">
        <v>42831</v>
      </c>
      <c r="C2137" s="218">
        <v>9.11</v>
      </c>
      <c r="D2137">
        <f>MAX(C2137:C$7096)</f>
        <v>9.11</v>
      </c>
      <c r="E2137" s="219">
        <f t="shared" si="66"/>
        <v>0</v>
      </c>
      <c r="H2137" s="241">
        <v>6.43</v>
      </c>
      <c r="I2137">
        <f>MAX(H2137:H$7096)</f>
        <v>6.85</v>
      </c>
      <c r="J2137" s="219">
        <f t="shared" si="67"/>
        <v>-6.1313868613138679E-2</v>
      </c>
    </row>
    <row r="2138" spans="2:10">
      <c r="B2138" s="217">
        <v>42830</v>
      </c>
      <c r="C2138" s="218">
        <v>9.1</v>
      </c>
      <c r="D2138">
        <f>MAX(C2138:C$7096)</f>
        <v>9.1</v>
      </c>
      <c r="E2138" s="219">
        <f t="shared" si="66"/>
        <v>0</v>
      </c>
      <c r="H2138" s="241">
        <v>6.43</v>
      </c>
      <c r="I2138">
        <f>MAX(H2138:H$7096)</f>
        <v>6.85</v>
      </c>
      <c r="J2138" s="219">
        <f t="shared" si="67"/>
        <v>-6.1313868613138679E-2</v>
      </c>
    </row>
    <row r="2139" spans="2:10">
      <c r="B2139" s="217">
        <v>42829</v>
      </c>
      <c r="C2139" s="218">
        <v>9.1</v>
      </c>
      <c r="D2139">
        <f>MAX(C2139:C$7096)</f>
        <v>9.1</v>
      </c>
      <c r="E2139" s="219">
        <f t="shared" si="66"/>
        <v>0</v>
      </c>
      <c r="H2139" s="241">
        <v>6.43</v>
      </c>
      <c r="I2139">
        <f>MAX(H2139:H$7096)</f>
        <v>6.85</v>
      </c>
      <c r="J2139" s="219">
        <f t="shared" si="67"/>
        <v>-6.1313868613138679E-2</v>
      </c>
    </row>
    <row r="2140" spans="2:10">
      <c r="B2140" s="217">
        <v>42828</v>
      </c>
      <c r="C2140" s="218">
        <v>9.1</v>
      </c>
      <c r="D2140">
        <f>MAX(C2140:C$7096)</f>
        <v>9.1</v>
      </c>
      <c r="E2140" s="219">
        <f t="shared" si="66"/>
        <v>0</v>
      </c>
      <c r="H2140" s="241">
        <v>6.43</v>
      </c>
      <c r="I2140">
        <f>MAX(H2140:H$7096)</f>
        <v>6.85</v>
      </c>
      <c r="J2140" s="219">
        <f t="shared" si="67"/>
        <v>-6.1313868613138679E-2</v>
      </c>
    </row>
    <row r="2141" spans="2:10">
      <c r="B2141" s="217">
        <v>42825</v>
      </c>
      <c r="C2141" s="218">
        <v>9.09</v>
      </c>
      <c r="D2141">
        <f>MAX(C2141:C$7096)</f>
        <v>9.09</v>
      </c>
      <c r="E2141" s="219">
        <f t="shared" si="66"/>
        <v>0</v>
      </c>
      <c r="H2141" s="241">
        <v>6.43</v>
      </c>
      <c r="I2141">
        <f>MAX(H2141:H$7096)</f>
        <v>6.85</v>
      </c>
      <c r="J2141" s="219">
        <f t="shared" si="67"/>
        <v>-6.1313868613138679E-2</v>
      </c>
    </row>
    <row r="2142" spans="2:10">
      <c r="B2142" s="217">
        <v>42824</v>
      </c>
      <c r="C2142" s="218">
        <v>9.09</v>
      </c>
      <c r="D2142">
        <f>MAX(C2142:C$7096)</f>
        <v>9.09</v>
      </c>
      <c r="E2142" s="219">
        <f t="shared" si="66"/>
        <v>0</v>
      </c>
      <c r="H2142" s="241">
        <v>6.43</v>
      </c>
      <c r="I2142">
        <f>MAX(H2142:H$7096)</f>
        <v>6.85</v>
      </c>
      <c r="J2142" s="219">
        <f t="shared" si="67"/>
        <v>-6.1313868613138679E-2</v>
      </c>
    </row>
    <row r="2143" spans="2:10">
      <c r="B2143" s="217">
        <v>42823</v>
      </c>
      <c r="C2143" s="218">
        <v>9.09</v>
      </c>
      <c r="D2143">
        <f>MAX(C2143:C$7096)</f>
        <v>9.09</v>
      </c>
      <c r="E2143" s="219">
        <f t="shared" si="66"/>
        <v>0</v>
      </c>
      <c r="H2143" s="241">
        <v>6.43</v>
      </c>
      <c r="I2143">
        <f>MAX(H2143:H$7096)</f>
        <v>6.85</v>
      </c>
      <c r="J2143" s="219">
        <f t="shared" si="67"/>
        <v>-6.1313868613138679E-2</v>
      </c>
    </row>
    <row r="2144" spans="2:10">
      <c r="B2144" s="217">
        <v>42822</v>
      </c>
      <c r="C2144" s="218">
        <v>9.09</v>
      </c>
      <c r="D2144">
        <f>MAX(C2144:C$7096)</f>
        <v>9.09</v>
      </c>
      <c r="E2144" s="219">
        <f t="shared" si="66"/>
        <v>0</v>
      </c>
      <c r="H2144" s="241">
        <v>6.43</v>
      </c>
      <c r="I2144">
        <f>MAX(H2144:H$7096)</f>
        <v>6.85</v>
      </c>
      <c r="J2144" s="219">
        <f t="shared" si="67"/>
        <v>-6.1313868613138679E-2</v>
      </c>
    </row>
    <row r="2145" spans="2:10">
      <c r="B2145" s="217">
        <v>42821</v>
      </c>
      <c r="C2145" s="218">
        <v>9.09</v>
      </c>
      <c r="D2145">
        <f>MAX(C2145:C$7096)</f>
        <v>9.09</v>
      </c>
      <c r="E2145" s="219">
        <f t="shared" si="66"/>
        <v>0</v>
      </c>
      <c r="H2145" s="241">
        <v>6.43</v>
      </c>
      <c r="I2145">
        <f>MAX(H2145:H$7096)</f>
        <v>6.85</v>
      </c>
      <c r="J2145" s="219">
        <f t="shared" si="67"/>
        <v>-6.1313868613138679E-2</v>
      </c>
    </row>
    <row r="2146" spans="2:10">
      <c r="B2146" s="217">
        <v>42818</v>
      </c>
      <c r="C2146" s="218">
        <v>9.08</v>
      </c>
      <c r="D2146">
        <f>MAX(C2146:C$7096)</f>
        <v>9.08</v>
      </c>
      <c r="E2146" s="219">
        <f t="shared" si="66"/>
        <v>0</v>
      </c>
      <c r="H2146" s="241">
        <v>6.43</v>
      </c>
      <c r="I2146">
        <f>MAX(H2146:H$7096)</f>
        <v>6.85</v>
      </c>
      <c r="J2146" s="219">
        <f t="shared" si="67"/>
        <v>-6.1313868613138679E-2</v>
      </c>
    </row>
    <row r="2147" spans="2:10">
      <c r="B2147" s="217">
        <v>42817</v>
      </c>
      <c r="C2147" s="218">
        <v>9.08</v>
      </c>
      <c r="D2147">
        <f>MAX(C2147:C$7096)</f>
        <v>9.08</v>
      </c>
      <c r="E2147" s="219">
        <f t="shared" si="66"/>
        <v>0</v>
      </c>
      <c r="H2147" s="241">
        <v>6.43</v>
      </c>
      <c r="I2147">
        <f>MAX(H2147:H$7096)</f>
        <v>6.85</v>
      </c>
      <c r="J2147" s="219">
        <f t="shared" si="67"/>
        <v>-6.1313868613138679E-2</v>
      </c>
    </row>
    <row r="2148" spans="2:10">
      <c r="B2148" s="217">
        <v>42816</v>
      </c>
      <c r="C2148" s="218">
        <v>8.93</v>
      </c>
      <c r="D2148">
        <f>MAX(C2148:C$7096)</f>
        <v>8.93</v>
      </c>
      <c r="E2148" s="219">
        <f t="shared" si="66"/>
        <v>0</v>
      </c>
      <c r="H2148" s="241">
        <v>6.43</v>
      </c>
      <c r="I2148">
        <f>MAX(H2148:H$7096)</f>
        <v>6.85</v>
      </c>
      <c r="J2148" s="219">
        <f t="shared" si="67"/>
        <v>-6.1313868613138679E-2</v>
      </c>
    </row>
    <row r="2149" spans="2:10">
      <c r="B2149" s="217">
        <v>42815</v>
      </c>
      <c r="C2149" s="218">
        <v>8.92</v>
      </c>
      <c r="D2149">
        <f>MAX(C2149:C$7096)</f>
        <v>8.92</v>
      </c>
      <c r="E2149" s="219">
        <f t="shared" si="66"/>
        <v>0</v>
      </c>
      <c r="H2149" s="241">
        <v>6.43</v>
      </c>
      <c r="I2149">
        <f>MAX(H2149:H$7096)</f>
        <v>6.85</v>
      </c>
      <c r="J2149" s="219">
        <f t="shared" si="67"/>
        <v>-6.1313868613138679E-2</v>
      </c>
    </row>
    <row r="2150" spans="2:10">
      <c r="B2150" s="217">
        <v>42814</v>
      </c>
      <c r="C2150" s="218">
        <v>8.92</v>
      </c>
      <c r="D2150">
        <f>MAX(C2150:C$7096)</f>
        <v>8.92</v>
      </c>
      <c r="E2150" s="219">
        <f t="shared" si="66"/>
        <v>0</v>
      </c>
      <c r="H2150" s="241">
        <v>6.43</v>
      </c>
      <c r="I2150">
        <f>MAX(H2150:H$7096)</f>
        <v>6.85</v>
      </c>
      <c r="J2150" s="219">
        <f t="shared" si="67"/>
        <v>-6.1313868613138679E-2</v>
      </c>
    </row>
    <row r="2151" spans="2:10">
      <c r="B2151" s="217">
        <v>42811</v>
      </c>
      <c r="C2151" s="218">
        <v>8.92</v>
      </c>
      <c r="D2151">
        <f>MAX(C2151:C$7096)</f>
        <v>8.92</v>
      </c>
      <c r="E2151" s="219">
        <f t="shared" si="66"/>
        <v>0</v>
      </c>
      <c r="H2151" s="241">
        <v>6.43</v>
      </c>
      <c r="I2151">
        <f>MAX(H2151:H$7096)</f>
        <v>6.85</v>
      </c>
      <c r="J2151" s="219">
        <f t="shared" si="67"/>
        <v>-6.1313868613138679E-2</v>
      </c>
    </row>
    <row r="2152" spans="2:10">
      <c r="B2152" s="217">
        <v>42810</v>
      </c>
      <c r="C2152" s="218">
        <v>8.92</v>
      </c>
      <c r="D2152">
        <f>MAX(C2152:C$7096)</f>
        <v>8.92</v>
      </c>
      <c r="E2152" s="219">
        <f t="shared" si="66"/>
        <v>0</v>
      </c>
      <c r="H2152" s="241">
        <v>6.43</v>
      </c>
      <c r="I2152">
        <f>MAX(H2152:H$7096)</f>
        <v>6.85</v>
      </c>
      <c r="J2152" s="219">
        <f t="shared" si="67"/>
        <v>-6.1313868613138679E-2</v>
      </c>
    </row>
    <row r="2153" spans="2:10">
      <c r="B2153" s="217">
        <v>42809</v>
      </c>
      <c r="C2153" s="218">
        <v>8.91</v>
      </c>
      <c r="D2153">
        <f>MAX(C2153:C$7096)</f>
        <v>8.91</v>
      </c>
      <c r="E2153" s="219">
        <f t="shared" si="66"/>
        <v>0</v>
      </c>
      <c r="H2153" s="241">
        <v>6.43</v>
      </c>
      <c r="I2153">
        <f>MAX(H2153:H$7096)</f>
        <v>6.85</v>
      </c>
      <c r="J2153" s="219">
        <f t="shared" si="67"/>
        <v>-6.1313868613138679E-2</v>
      </c>
    </row>
    <row r="2154" spans="2:10">
      <c r="B2154" s="217">
        <v>42808</v>
      </c>
      <c r="C2154" s="218">
        <v>8.91</v>
      </c>
      <c r="D2154">
        <f>MAX(C2154:C$7096)</f>
        <v>8.91</v>
      </c>
      <c r="E2154" s="219">
        <f t="shared" si="66"/>
        <v>0</v>
      </c>
      <c r="H2154" s="241">
        <v>6.43</v>
      </c>
      <c r="I2154">
        <f>MAX(H2154:H$7096)</f>
        <v>6.85</v>
      </c>
      <c r="J2154" s="219">
        <f t="shared" si="67"/>
        <v>-6.1313868613138679E-2</v>
      </c>
    </row>
    <row r="2155" spans="2:10">
      <c r="B2155" s="217">
        <v>42807</v>
      </c>
      <c r="C2155" s="218">
        <v>8.91</v>
      </c>
      <c r="D2155">
        <f>MAX(C2155:C$7096)</f>
        <v>8.91</v>
      </c>
      <c r="E2155" s="219">
        <f t="shared" si="66"/>
        <v>0</v>
      </c>
      <c r="H2155" s="241">
        <v>6.43</v>
      </c>
      <c r="I2155">
        <f>MAX(H2155:H$7096)</f>
        <v>6.85</v>
      </c>
      <c r="J2155" s="219">
        <f t="shared" si="67"/>
        <v>-6.1313868613138679E-2</v>
      </c>
    </row>
    <row r="2156" spans="2:10">
      <c r="B2156" s="217">
        <v>42804</v>
      </c>
      <c r="C2156" s="218">
        <v>8.91</v>
      </c>
      <c r="D2156">
        <f>MAX(C2156:C$7096)</f>
        <v>8.91</v>
      </c>
      <c r="E2156" s="219">
        <f t="shared" si="66"/>
        <v>0</v>
      </c>
      <c r="H2156" s="241">
        <v>6.43</v>
      </c>
      <c r="I2156">
        <f>MAX(H2156:H$7096)</f>
        <v>6.85</v>
      </c>
      <c r="J2156" s="219">
        <f t="shared" si="67"/>
        <v>-6.1313868613138679E-2</v>
      </c>
    </row>
    <row r="2157" spans="2:10">
      <c r="B2157" s="217">
        <v>42803</v>
      </c>
      <c r="C2157" s="218">
        <v>8.91</v>
      </c>
      <c r="D2157">
        <f>MAX(C2157:C$7096)</f>
        <v>8.91</v>
      </c>
      <c r="E2157" s="219">
        <f t="shared" si="66"/>
        <v>0</v>
      </c>
      <c r="H2157" s="241">
        <v>6.43</v>
      </c>
      <c r="I2157">
        <f>MAX(H2157:H$7096)</f>
        <v>6.85</v>
      </c>
      <c r="J2157" s="219">
        <f t="shared" si="67"/>
        <v>-6.1313868613138679E-2</v>
      </c>
    </row>
    <row r="2158" spans="2:10">
      <c r="B2158" s="217">
        <v>42802</v>
      </c>
      <c r="C2158" s="218">
        <v>8.9</v>
      </c>
      <c r="D2158">
        <f>MAX(C2158:C$7096)</f>
        <v>8.9</v>
      </c>
      <c r="E2158" s="219">
        <f t="shared" si="66"/>
        <v>0</v>
      </c>
      <c r="H2158" s="241">
        <v>6.43</v>
      </c>
      <c r="I2158">
        <f>MAX(H2158:H$7096)</f>
        <v>6.85</v>
      </c>
      <c r="J2158" s="219">
        <f t="shared" si="67"/>
        <v>-6.1313868613138679E-2</v>
      </c>
    </row>
    <row r="2159" spans="2:10">
      <c r="B2159" s="217">
        <v>42801</v>
      </c>
      <c r="C2159" s="218">
        <v>8.9</v>
      </c>
      <c r="D2159">
        <f>MAX(C2159:C$7096)</f>
        <v>8.9</v>
      </c>
      <c r="E2159" s="219">
        <f t="shared" si="66"/>
        <v>0</v>
      </c>
      <c r="H2159" s="241">
        <v>6.43</v>
      </c>
      <c r="I2159">
        <f>MAX(H2159:H$7096)</f>
        <v>6.85</v>
      </c>
      <c r="J2159" s="219">
        <f t="shared" si="67"/>
        <v>-6.1313868613138679E-2</v>
      </c>
    </row>
    <row r="2160" spans="2:10">
      <c r="B2160" s="217">
        <v>42800</v>
      </c>
      <c r="C2160" s="218">
        <v>8.84</v>
      </c>
      <c r="D2160">
        <f>MAX(C2160:C$7096)</f>
        <v>8.8699999999999992</v>
      </c>
      <c r="E2160" s="219">
        <f t="shared" si="66"/>
        <v>-3.3821871476887671E-3</v>
      </c>
      <c r="H2160" s="241">
        <v>6.43</v>
      </c>
      <c r="I2160">
        <f>MAX(H2160:H$7096)</f>
        <v>6.85</v>
      </c>
      <c r="J2160" s="219">
        <f t="shared" si="67"/>
        <v>-6.1313868613138679E-2</v>
      </c>
    </row>
    <row r="2161" spans="2:10">
      <c r="B2161" s="217">
        <v>42797</v>
      </c>
      <c r="C2161" s="218">
        <v>8.84</v>
      </c>
      <c r="D2161">
        <f>MAX(C2161:C$7096)</f>
        <v>8.8699999999999992</v>
      </c>
      <c r="E2161" s="219">
        <f t="shared" si="66"/>
        <v>-3.3821871476887671E-3</v>
      </c>
      <c r="H2161" s="241">
        <v>6.43</v>
      </c>
      <c r="I2161">
        <f>MAX(H2161:H$7096)</f>
        <v>6.85</v>
      </c>
      <c r="J2161" s="219">
        <f t="shared" si="67"/>
        <v>-6.1313868613138679E-2</v>
      </c>
    </row>
    <row r="2162" spans="2:10">
      <c r="B2162" s="217">
        <v>42796</v>
      </c>
      <c r="C2162" s="218">
        <v>8.84</v>
      </c>
      <c r="D2162">
        <f>MAX(C2162:C$7096)</f>
        <v>8.8699999999999992</v>
      </c>
      <c r="E2162" s="219">
        <f t="shared" si="66"/>
        <v>-3.3821871476887671E-3</v>
      </c>
      <c r="H2162" s="241">
        <v>6.43</v>
      </c>
      <c r="I2162">
        <f>MAX(H2162:H$7096)</f>
        <v>6.85</v>
      </c>
      <c r="J2162" s="219">
        <f t="shared" si="67"/>
        <v>-6.1313868613138679E-2</v>
      </c>
    </row>
    <row r="2163" spans="2:10">
      <c r="B2163" s="217">
        <v>42795</v>
      </c>
      <c r="C2163" s="218">
        <v>8.7799999999999994</v>
      </c>
      <c r="D2163">
        <f>MAX(C2163:C$7096)</f>
        <v>8.8699999999999992</v>
      </c>
      <c r="E2163" s="219">
        <f t="shared" si="66"/>
        <v>-1.0146561443066502E-2</v>
      </c>
      <c r="H2163" s="241">
        <v>6.7</v>
      </c>
      <c r="I2163">
        <f>MAX(H2163:H$7096)</f>
        <v>6.85</v>
      </c>
      <c r="J2163" s="219">
        <f t="shared" si="67"/>
        <v>-2.1897810218978027E-2</v>
      </c>
    </row>
    <row r="2164" spans="2:10">
      <c r="B2164" s="217">
        <v>42794</v>
      </c>
      <c r="C2164" s="218">
        <v>8.7799999999999994</v>
      </c>
      <c r="D2164">
        <f>MAX(C2164:C$7096)</f>
        <v>8.8699999999999992</v>
      </c>
      <c r="E2164" s="219">
        <f t="shared" si="66"/>
        <v>-1.0146561443066502E-2</v>
      </c>
      <c r="H2164" s="241">
        <v>6.7</v>
      </c>
      <c r="I2164">
        <f>MAX(H2164:H$7096)</f>
        <v>6.85</v>
      </c>
      <c r="J2164" s="219">
        <f t="shared" si="67"/>
        <v>-2.1897810218978027E-2</v>
      </c>
    </row>
    <row r="2165" spans="2:10">
      <c r="B2165" s="217">
        <v>42793</v>
      </c>
      <c r="C2165" s="218">
        <v>8.7799999999999994</v>
      </c>
      <c r="D2165">
        <f>MAX(C2165:C$7096)</f>
        <v>8.8699999999999992</v>
      </c>
      <c r="E2165" s="219">
        <f t="shared" si="66"/>
        <v>-1.0146561443066502E-2</v>
      </c>
      <c r="H2165" s="241">
        <v>6.7</v>
      </c>
      <c r="I2165">
        <f>MAX(H2165:H$7096)</f>
        <v>6.85</v>
      </c>
      <c r="J2165" s="219">
        <f t="shared" si="67"/>
        <v>-2.1897810218978027E-2</v>
      </c>
    </row>
    <row r="2166" spans="2:10">
      <c r="B2166" s="217">
        <v>42790</v>
      </c>
      <c r="C2166" s="218">
        <v>8.7799999999999994</v>
      </c>
      <c r="D2166">
        <f>MAX(C2166:C$7096)</f>
        <v>8.8699999999999992</v>
      </c>
      <c r="E2166" s="219">
        <f t="shared" si="66"/>
        <v>-1.0146561443066502E-2</v>
      </c>
      <c r="H2166" s="241">
        <v>6.7</v>
      </c>
      <c r="I2166">
        <f>MAX(H2166:H$7096)</f>
        <v>6.85</v>
      </c>
      <c r="J2166" s="219">
        <f t="shared" si="67"/>
        <v>-2.1897810218978027E-2</v>
      </c>
    </row>
    <row r="2167" spans="2:10">
      <c r="B2167" s="217">
        <v>42789</v>
      </c>
      <c r="C2167" s="218">
        <v>8.7799999999999994</v>
      </c>
      <c r="D2167">
        <f>MAX(C2167:C$7096)</f>
        <v>8.8699999999999992</v>
      </c>
      <c r="E2167" s="219">
        <f t="shared" si="66"/>
        <v>-1.0146561443066502E-2</v>
      </c>
      <c r="H2167" s="241">
        <v>6.7</v>
      </c>
      <c r="I2167">
        <f>MAX(H2167:H$7096)</f>
        <v>6.85</v>
      </c>
      <c r="J2167" s="219">
        <f t="shared" si="67"/>
        <v>-2.1897810218978027E-2</v>
      </c>
    </row>
    <row r="2168" spans="2:10">
      <c r="B2168" s="217">
        <v>42788</v>
      </c>
      <c r="C2168" s="218">
        <v>8.73</v>
      </c>
      <c r="D2168">
        <f>MAX(C2168:C$7096)</f>
        <v>8.8699999999999992</v>
      </c>
      <c r="E2168" s="219">
        <f t="shared" si="66"/>
        <v>-1.5783540022547778E-2</v>
      </c>
      <c r="H2168" s="241">
        <v>6.7</v>
      </c>
      <c r="I2168">
        <f>MAX(H2168:H$7096)</f>
        <v>6.85</v>
      </c>
      <c r="J2168" s="219">
        <f t="shared" si="67"/>
        <v>-2.1897810218978027E-2</v>
      </c>
    </row>
    <row r="2169" spans="2:10">
      <c r="B2169" s="217">
        <v>42787</v>
      </c>
      <c r="C2169" s="218">
        <v>8.73</v>
      </c>
      <c r="D2169">
        <f>MAX(C2169:C$7096)</f>
        <v>8.8699999999999992</v>
      </c>
      <c r="E2169" s="219">
        <f t="shared" si="66"/>
        <v>-1.5783540022547778E-2</v>
      </c>
      <c r="H2169" s="241">
        <v>6.7</v>
      </c>
      <c r="I2169">
        <f>MAX(H2169:H$7096)</f>
        <v>6.85</v>
      </c>
      <c r="J2169" s="219">
        <f t="shared" si="67"/>
        <v>-2.1897810218978027E-2</v>
      </c>
    </row>
    <row r="2170" spans="2:10">
      <c r="B2170" s="217">
        <v>42786</v>
      </c>
      <c r="C2170" s="218">
        <v>8.73</v>
      </c>
      <c r="D2170">
        <f>MAX(C2170:C$7096)</f>
        <v>8.8699999999999992</v>
      </c>
      <c r="E2170" s="219">
        <f t="shared" si="66"/>
        <v>-1.5783540022547778E-2</v>
      </c>
      <c r="H2170" s="241">
        <v>6.7</v>
      </c>
      <c r="I2170">
        <f>MAX(H2170:H$7096)</f>
        <v>6.85</v>
      </c>
      <c r="J2170" s="219">
        <f t="shared" si="67"/>
        <v>-2.1897810218978027E-2</v>
      </c>
    </row>
    <row r="2171" spans="2:10">
      <c r="B2171" s="217">
        <v>42783</v>
      </c>
      <c r="C2171" s="218">
        <v>8.73</v>
      </c>
      <c r="D2171">
        <f>MAX(C2171:C$7096)</f>
        <v>8.8699999999999992</v>
      </c>
      <c r="E2171" s="219">
        <f t="shared" si="66"/>
        <v>-1.5783540022547778E-2</v>
      </c>
      <c r="H2171" s="241">
        <v>6.7</v>
      </c>
      <c r="I2171">
        <f>MAX(H2171:H$7096)</f>
        <v>6.85</v>
      </c>
      <c r="J2171" s="219">
        <f t="shared" si="67"/>
        <v>-2.1897810218978027E-2</v>
      </c>
    </row>
    <row r="2172" spans="2:10">
      <c r="B2172" s="217">
        <v>42782</v>
      </c>
      <c r="C2172" s="218">
        <v>8.8699999999999992</v>
      </c>
      <c r="D2172">
        <f>MAX(C2172:C$7096)</f>
        <v>8.8699999999999992</v>
      </c>
      <c r="E2172" s="219">
        <f t="shared" si="66"/>
        <v>0</v>
      </c>
      <c r="H2172" s="241">
        <v>6.7</v>
      </c>
      <c r="I2172">
        <f>MAX(H2172:H$7096)</f>
        <v>6.85</v>
      </c>
      <c r="J2172" s="219">
        <f t="shared" si="67"/>
        <v>-2.1897810218978027E-2</v>
      </c>
    </row>
    <row r="2173" spans="2:10">
      <c r="B2173" s="217">
        <v>42781</v>
      </c>
      <c r="C2173" s="218">
        <v>8.8699999999999992</v>
      </c>
      <c r="D2173">
        <f>MAX(C2173:C$7096)</f>
        <v>8.8699999999999992</v>
      </c>
      <c r="E2173" s="219">
        <f t="shared" si="66"/>
        <v>0</v>
      </c>
      <c r="H2173" s="241">
        <v>6.7</v>
      </c>
      <c r="I2173">
        <f>MAX(H2173:H$7096)</f>
        <v>6.85</v>
      </c>
      <c r="J2173" s="219">
        <f t="shared" si="67"/>
        <v>-2.1897810218978027E-2</v>
      </c>
    </row>
    <row r="2174" spans="2:10">
      <c r="B2174" s="217">
        <v>42780</v>
      </c>
      <c r="C2174" s="218">
        <v>8.5500000000000007</v>
      </c>
      <c r="D2174">
        <f>MAX(C2174:C$7096)</f>
        <v>8.5500000000000007</v>
      </c>
      <c r="E2174" s="219">
        <f t="shared" si="66"/>
        <v>0</v>
      </c>
      <c r="H2174" s="241">
        <v>6.7</v>
      </c>
      <c r="I2174">
        <f>MAX(H2174:H$7096)</f>
        <v>6.85</v>
      </c>
      <c r="J2174" s="219">
        <f t="shared" si="67"/>
        <v>-2.1897810218978027E-2</v>
      </c>
    </row>
    <row r="2175" spans="2:10">
      <c r="B2175" s="217">
        <v>42779</v>
      </c>
      <c r="C2175" s="218">
        <v>8.5500000000000007</v>
      </c>
      <c r="D2175">
        <f>MAX(C2175:C$7096)</f>
        <v>8.5500000000000007</v>
      </c>
      <c r="E2175" s="219">
        <f t="shared" si="66"/>
        <v>0</v>
      </c>
      <c r="H2175" s="241">
        <v>6.7</v>
      </c>
      <c r="I2175">
        <f>MAX(H2175:H$7096)</f>
        <v>6.85</v>
      </c>
      <c r="J2175" s="219">
        <f t="shared" si="67"/>
        <v>-2.1897810218978027E-2</v>
      </c>
    </row>
    <row r="2176" spans="2:10">
      <c r="B2176" s="217">
        <v>42776</v>
      </c>
      <c r="C2176" s="218">
        <v>8.5500000000000007</v>
      </c>
      <c r="D2176">
        <f>MAX(C2176:C$7096)</f>
        <v>8.5500000000000007</v>
      </c>
      <c r="E2176" s="219">
        <f t="shared" si="66"/>
        <v>0</v>
      </c>
      <c r="H2176" s="241">
        <v>6.7</v>
      </c>
      <c r="I2176">
        <f>MAX(H2176:H$7096)</f>
        <v>6.85</v>
      </c>
      <c r="J2176" s="219">
        <f t="shared" si="67"/>
        <v>-2.1897810218978027E-2</v>
      </c>
    </row>
    <row r="2177" spans="2:10">
      <c r="B2177" s="217">
        <v>42775</v>
      </c>
      <c r="C2177" s="218">
        <v>8.3699999999999992</v>
      </c>
      <c r="D2177">
        <f>MAX(C2177:C$7096)</f>
        <v>8.3699999999999992</v>
      </c>
      <c r="E2177" s="219">
        <f t="shared" si="66"/>
        <v>0</v>
      </c>
      <c r="H2177" s="241">
        <v>6.7</v>
      </c>
      <c r="I2177">
        <f>MAX(H2177:H$7096)</f>
        <v>6.85</v>
      </c>
      <c r="J2177" s="219">
        <f t="shared" si="67"/>
        <v>-2.1897810218978027E-2</v>
      </c>
    </row>
    <row r="2178" spans="2:10">
      <c r="B2178" s="217">
        <v>42774</v>
      </c>
      <c r="C2178" s="218">
        <v>7.37</v>
      </c>
      <c r="D2178">
        <f>MAX(C2178:C$7096)</f>
        <v>7.47</v>
      </c>
      <c r="E2178" s="219">
        <f t="shared" ref="E2178:E2241" si="68">(C2178-D2178)/D2178</f>
        <v>-1.3386880856760328E-2</v>
      </c>
      <c r="H2178" s="241">
        <v>6.7</v>
      </c>
      <c r="I2178">
        <f>MAX(H2178:H$7096)</f>
        <v>6.85</v>
      </c>
      <c r="J2178" s="219">
        <f t="shared" ref="J2178:J2241" si="69">(H2178-I2178)/I2178</f>
        <v>-2.1897810218978027E-2</v>
      </c>
    </row>
    <row r="2179" spans="2:10">
      <c r="B2179" s="217">
        <v>42773</v>
      </c>
      <c r="C2179" s="218">
        <v>7.39</v>
      </c>
      <c r="D2179">
        <f>MAX(C2179:C$7096)</f>
        <v>7.47</v>
      </c>
      <c r="E2179" s="219">
        <f t="shared" si="68"/>
        <v>-1.070950468540831E-2</v>
      </c>
      <c r="H2179" s="241">
        <v>6.7</v>
      </c>
      <c r="I2179">
        <f>MAX(H2179:H$7096)</f>
        <v>6.85</v>
      </c>
      <c r="J2179" s="219">
        <f t="shared" si="69"/>
        <v>-2.1897810218978027E-2</v>
      </c>
    </row>
    <row r="2180" spans="2:10">
      <c r="B2180" s="217">
        <v>42772</v>
      </c>
      <c r="C2180" s="218">
        <v>7.39</v>
      </c>
      <c r="D2180">
        <f>MAX(C2180:C$7096)</f>
        <v>7.47</v>
      </c>
      <c r="E2180" s="219">
        <f t="shared" si="68"/>
        <v>-1.070950468540831E-2</v>
      </c>
      <c r="H2180" s="241">
        <v>6.7</v>
      </c>
      <c r="I2180">
        <f>MAX(H2180:H$7096)</f>
        <v>6.85</v>
      </c>
      <c r="J2180" s="219">
        <f t="shared" si="69"/>
        <v>-2.1897810218978027E-2</v>
      </c>
    </row>
    <row r="2181" spans="2:10">
      <c r="B2181" s="217">
        <v>42769</v>
      </c>
      <c r="C2181" s="218">
        <v>7.38</v>
      </c>
      <c r="D2181">
        <f>MAX(C2181:C$7096)</f>
        <v>7.47</v>
      </c>
      <c r="E2181" s="219">
        <f t="shared" si="68"/>
        <v>-1.2048192771084319E-2</v>
      </c>
      <c r="H2181" s="241">
        <v>6.7</v>
      </c>
      <c r="I2181">
        <f>MAX(H2181:H$7096)</f>
        <v>6.85</v>
      </c>
      <c r="J2181" s="219">
        <f t="shared" si="69"/>
        <v>-2.1897810218978027E-2</v>
      </c>
    </row>
    <row r="2182" spans="2:10">
      <c r="B2182" s="217">
        <v>42768</v>
      </c>
      <c r="C2182" s="218">
        <v>7.38</v>
      </c>
      <c r="D2182">
        <f>MAX(C2182:C$7096)</f>
        <v>7.47</v>
      </c>
      <c r="E2182" s="219">
        <f t="shared" si="68"/>
        <v>-1.2048192771084319E-2</v>
      </c>
      <c r="H2182" s="241">
        <v>6.7</v>
      </c>
      <c r="I2182">
        <f>MAX(H2182:H$7096)</f>
        <v>6.85</v>
      </c>
      <c r="J2182" s="219">
        <f t="shared" si="69"/>
        <v>-2.1897810218978027E-2</v>
      </c>
    </row>
    <row r="2183" spans="2:10">
      <c r="B2183" s="217">
        <v>42767</v>
      </c>
      <c r="C2183" s="218">
        <v>7.37</v>
      </c>
      <c r="D2183">
        <f>MAX(C2183:C$7096)</f>
        <v>7.47</v>
      </c>
      <c r="E2183" s="219">
        <f t="shared" si="68"/>
        <v>-1.3386880856760328E-2</v>
      </c>
      <c r="H2183" s="241">
        <v>6.7</v>
      </c>
      <c r="I2183">
        <f>MAX(H2183:H$7096)</f>
        <v>6.85</v>
      </c>
      <c r="J2183" s="219">
        <f t="shared" si="69"/>
        <v>-2.1897810218978027E-2</v>
      </c>
    </row>
    <row r="2184" spans="2:10">
      <c r="B2184" s="217">
        <v>42766</v>
      </c>
      <c r="C2184" s="218">
        <v>7.37</v>
      </c>
      <c r="D2184">
        <f>MAX(C2184:C$7096)</f>
        <v>7.47</v>
      </c>
      <c r="E2184" s="219">
        <f t="shared" si="68"/>
        <v>-1.3386880856760328E-2</v>
      </c>
      <c r="H2184" s="241">
        <v>6.7</v>
      </c>
      <c r="I2184">
        <f>MAX(H2184:H$7096)</f>
        <v>6.85</v>
      </c>
      <c r="J2184" s="219">
        <f t="shared" si="69"/>
        <v>-2.1897810218978027E-2</v>
      </c>
    </row>
    <row r="2185" spans="2:10">
      <c r="B2185" s="217">
        <v>42765</v>
      </c>
      <c r="C2185" s="218">
        <v>7.37</v>
      </c>
      <c r="D2185">
        <f>MAX(C2185:C$7096)</f>
        <v>7.47</v>
      </c>
      <c r="E2185" s="219">
        <f t="shared" si="68"/>
        <v>-1.3386880856760328E-2</v>
      </c>
      <c r="H2185" s="241">
        <v>6.7</v>
      </c>
      <c r="I2185">
        <f>MAX(H2185:H$7096)</f>
        <v>6.85</v>
      </c>
      <c r="J2185" s="219">
        <f t="shared" si="69"/>
        <v>-2.1897810218978027E-2</v>
      </c>
    </row>
    <row r="2186" spans="2:10">
      <c r="B2186" s="217">
        <v>42762</v>
      </c>
      <c r="C2186" s="218">
        <v>7.36</v>
      </c>
      <c r="D2186">
        <f>MAX(C2186:C$7096)</f>
        <v>7.47</v>
      </c>
      <c r="E2186" s="219">
        <f t="shared" si="68"/>
        <v>-1.4725568942436337E-2</v>
      </c>
      <c r="H2186" s="241">
        <v>6.7</v>
      </c>
      <c r="I2186">
        <f>MAX(H2186:H$7096)</f>
        <v>6.85</v>
      </c>
      <c r="J2186" s="219">
        <f t="shared" si="69"/>
        <v>-2.1897810218978027E-2</v>
      </c>
    </row>
    <row r="2187" spans="2:10">
      <c r="B2187" s="217">
        <v>42761</v>
      </c>
      <c r="C2187" s="218">
        <v>7.36</v>
      </c>
      <c r="D2187">
        <f>MAX(C2187:C$7096)</f>
        <v>7.47</v>
      </c>
      <c r="E2187" s="219">
        <f t="shared" si="68"/>
        <v>-1.4725568942436337E-2</v>
      </c>
      <c r="H2187" s="241">
        <v>6.7</v>
      </c>
      <c r="I2187">
        <f>MAX(H2187:H$7096)</f>
        <v>6.85</v>
      </c>
      <c r="J2187" s="219">
        <f t="shared" si="69"/>
        <v>-2.1897810218978027E-2</v>
      </c>
    </row>
    <row r="2188" spans="2:10">
      <c r="B2188" s="217">
        <v>42760</v>
      </c>
      <c r="C2188" s="218">
        <v>7.36</v>
      </c>
      <c r="D2188">
        <f>MAX(C2188:C$7096)</f>
        <v>7.47</v>
      </c>
      <c r="E2188" s="219">
        <f t="shared" si="68"/>
        <v>-1.4725568942436337E-2</v>
      </c>
      <c r="H2188" s="241">
        <v>6.7</v>
      </c>
      <c r="I2188">
        <f>MAX(H2188:H$7096)</f>
        <v>6.85</v>
      </c>
      <c r="J2188" s="219">
        <f t="shared" si="69"/>
        <v>-2.1897810218978027E-2</v>
      </c>
    </row>
    <row r="2189" spans="2:10">
      <c r="B2189" s="217">
        <v>42759</v>
      </c>
      <c r="C2189" s="218">
        <v>7.36</v>
      </c>
      <c r="D2189">
        <f>MAX(C2189:C$7096)</f>
        <v>7.47</v>
      </c>
      <c r="E2189" s="219">
        <f t="shared" si="68"/>
        <v>-1.4725568942436337E-2</v>
      </c>
      <c r="H2189" s="241">
        <v>6.7</v>
      </c>
      <c r="I2189">
        <f>MAX(H2189:H$7096)</f>
        <v>6.85</v>
      </c>
      <c r="J2189" s="219">
        <f t="shared" si="69"/>
        <v>-2.1897810218978027E-2</v>
      </c>
    </row>
    <row r="2190" spans="2:10">
      <c r="B2190" s="217">
        <v>42758</v>
      </c>
      <c r="C2190" s="218">
        <v>7.34</v>
      </c>
      <c r="D2190">
        <f>MAX(C2190:C$7096)</f>
        <v>7.47</v>
      </c>
      <c r="E2190" s="219">
        <f t="shared" si="68"/>
        <v>-1.7402945113788475E-2</v>
      </c>
      <c r="H2190" s="241">
        <v>6.7</v>
      </c>
      <c r="I2190">
        <f>MAX(H2190:H$7096)</f>
        <v>6.85</v>
      </c>
      <c r="J2190" s="219">
        <f t="shared" si="69"/>
        <v>-2.1897810218978027E-2</v>
      </c>
    </row>
    <row r="2191" spans="2:10">
      <c r="B2191" s="217">
        <v>42755</v>
      </c>
      <c r="C2191" s="218">
        <v>7.33</v>
      </c>
      <c r="D2191">
        <f>MAX(C2191:C$7096)</f>
        <v>7.47</v>
      </c>
      <c r="E2191" s="219">
        <f t="shared" si="68"/>
        <v>-1.8741633199464484E-2</v>
      </c>
      <c r="H2191" s="241">
        <v>6.7</v>
      </c>
      <c r="I2191">
        <f>MAX(H2191:H$7096)</f>
        <v>6.85</v>
      </c>
      <c r="J2191" s="219">
        <f t="shared" si="69"/>
        <v>-2.1897810218978027E-2</v>
      </c>
    </row>
    <row r="2192" spans="2:10">
      <c r="B2192" s="217">
        <v>42754</v>
      </c>
      <c r="C2192" s="218">
        <v>7.33</v>
      </c>
      <c r="D2192">
        <f>MAX(C2192:C$7096)</f>
        <v>7.47</v>
      </c>
      <c r="E2192" s="219">
        <f t="shared" si="68"/>
        <v>-1.8741633199464484E-2</v>
      </c>
      <c r="H2192" s="241">
        <v>6.7</v>
      </c>
      <c r="I2192">
        <f>MAX(H2192:H$7096)</f>
        <v>6.85</v>
      </c>
      <c r="J2192" s="219">
        <f t="shared" si="69"/>
        <v>-2.1897810218978027E-2</v>
      </c>
    </row>
    <row r="2193" spans="2:10">
      <c r="B2193" s="217">
        <v>42753</v>
      </c>
      <c r="C2193" s="218">
        <v>7.33</v>
      </c>
      <c r="D2193">
        <f>MAX(C2193:C$7096)</f>
        <v>7.47</v>
      </c>
      <c r="E2193" s="219">
        <f t="shared" si="68"/>
        <v>-1.8741633199464484E-2</v>
      </c>
      <c r="H2193" s="241">
        <v>6.7</v>
      </c>
      <c r="I2193">
        <f>MAX(H2193:H$7096)</f>
        <v>6.85</v>
      </c>
      <c r="J2193" s="219">
        <f t="shared" si="69"/>
        <v>-2.1897810218978027E-2</v>
      </c>
    </row>
    <row r="2194" spans="2:10">
      <c r="B2194" s="217">
        <v>42752</v>
      </c>
      <c r="C2194" s="218">
        <v>7.32</v>
      </c>
      <c r="D2194">
        <f>MAX(C2194:C$7096)</f>
        <v>7.47</v>
      </c>
      <c r="E2194" s="219">
        <f t="shared" si="68"/>
        <v>-2.0080321285140493E-2</v>
      </c>
      <c r="H2194" s="241">
        <v>6.7</v>
      </c>
      <c r="I2194">
        <f>MAX(H2194:H$7096)</f>
        <v>6.85</v>
      </c>
      <c r="J2194" s="219">
        <f t="shared" si="69"/>
        <v>-2.1897810218978027E-2</v>
      </c>
    </row>
    <row r="2195" spans="2:10">
      <c r="B2195" s="217">
        <v>42751</v>
      </c>
      <c r="C2195" s="218">
        <v>7.32</v>
      </c>
      <c r="D2195">
        <f>MAX(C2195:C$7096)</f>
        <v>7.47</v>
      </c>
      <c r="E2195" s="219">
        <f t="shared" si="68"/>
        <v>-2.0080321285140493E-2</v>
      </c>
      <c r="H2195" s="241">
        <v>6.7</v>
      </c>
      <c r="I2195">
        <f>MAX(H2195:H$7096)</f>
        <v>6.85</v>
      </c>
      <c r="J2195" s="219">
        <f t="shared" si="69"/>
        <v>-2.1897810218978027E-2</v>
      </c>
    </row>
    <row r="2196" spans="2:10">
      <c r="B2196" s="217">
        <v>42748</v>
      </c>
      <c r="C2196" s="218">
        <v>7.31</v>
      </c>
      <c r="D2196">
        <f>MAX(C2196:C$7096)</f>
        <v>7.47</v>
      </c>
      <c r="E2196" s="219">
        <f t="shared" si="68"/>
        <v>-2.141900937081662E-2</v>
      </c>
      <c r="H2196" s="241">
        <v>6.7</v>
      </c>
      <c r="I2196">
        <f>MAX(H2196:H$7096)</f>
        <v>6.85</v>
      </c>
      <c r="J2196" s="219">
        <f t="shared" si="69"/>
        <v>-2.1897810218978027E-2</v>
      </c>
    </row>
    <row r="2197" spans="2:10">
      <c r="B2197" s="217">
        <v>42747</v>
      </c>
      <c r="C2197" s="218">
        <v>7.31</v>
      </c>
      <c r="D2197">
        <f>MAX(C2197:C$7096)</f>
        <v>7.47</v>
      </c>
      <c r="E2197" s="219">
        <f t="shared" si="68"/>
        <v>-2.141900937081662E-2</v>
      </c>
      <c r="H2197" s="241">
        <v>6.7</v>
      </c>
      <c r="I2197">
        <f>MAX(H2197:H$7096)</f>
        <v>6.85</v>
      </c>
      <c r="J2197" s="219">
        <f t="shared" si="69"/>
        <v>-2.1897810218978027E-2</v>
      </c>
    </row>
    <row r="2198" spans="2:10">
      <c r="B2198" s="217">
        <v>42746</v>
      </c>
      <c r="C2198" s="218">
        <v>7.3</v>
      </c>
      <c r="D2198">
        <f>MAX(C2198:C$7096)</f>
        <v>7.47</v>
      </c>
      <c r="E2198" s="219">
        <f t="shared" si="68"/>
        <v>-2.2757697456492629E-2</v>
      </c>
      <c r="H2198" s="241">
        <v>6.7</v>
      </c>
      <c r="I2198">
        <f>MAX(H2198:H$7096)</f>
        <v>6.85</v>
      </c>
      <c r="J2198" s="219">
        <f t="shared" si="69"/>
        <v>-2.1897810218978027E-2</v>
      </c>
    </row>
    <row r="2199" spans="2:10">
      <c r="B2199" s="217">
        <v>42745</v>
      </c>
      <c r="C2199" s="218">
        <v>7.3</v>
      </c>
      <c r="D2199">
        <f>MAX(C2199:C$7096)</f>
        <v>7.47</v>
      </c>
      <c r="E2199" s="219">
        <f t="shared" si="68"/>
        <v>-2.2757697456492629E-2</v>
      </c>
      <c r="H2199" s="241">
        <v>6.7</v>
      </c>
      <c r="I2199">
        <f>MAX(H2199:H$7096)</f>
        <v>6.85</v>
      </c>
      <c r="J2199" s="219">
        <f t="shared" si="69"/>
        <v>-2.1897810218978027E-2</v>
      </c>
    </row>
    <row r="2200" spans="2:10">
      <c r="B2200" s="217">
        <v>42744</v>
      </c>
      <c r="C2200" s="218">
        <v>7.3</v>
      </c>
      <c r="D2200">
        <f>MAX(C2200:C$7096)</f>
        <v>7.47</v>
      </c>
      <c r="E2200" s="219">
        <f t="shared" si="68"/>
        <v>-2.2757697456492629E-2</v>
      </c>
      <c r="H2200" s="241">
        <v>6.7</v>
      </c>
      <c r="I2200">
        <f>MAX(H2200:H$7096)</f>
        <v>6.85</v>
      </c>
      <c r="J2200" s="219">
        <f t="shared" si="69"/>
        <v>-2.1897810218978027E-2</v>
      </c>
    </row>
    <row r="2201" spans="2:10">
      <c r="B2201" s="217">
        <v>42741</v>
      </c>
      <c r="C2201" s="218">
        <v>7.29</v>
      </c>
      <c r="D2201">
        <f>MAX(C2201:C$7096)</f>
        <v>7.47</v>
      </c>
      <c r="E2201" s="219">
        <f t="shared" si="68"/>
        <v>-2.4096385542168638E-2</v>
      </c>
      <c r="H2201" s="241">
        <v>6.7</v>
      </c>
      <c r="I2201">
        <f>MAX(H2201:H$7096)</f>
        <v>6.85</v>
      </c>
      <c r="J2201" s="219">
        <f t="shared" si="69"/>
        <v>-2.1897810218978027E-2</v>
      </c>
    </row>
    <row r="2202" spans="2:10">
      <c r="B2202" s="217">
        <v>42740</v>
      </c>
      <c r="C2202" s="218">
        <v>7.29</v>
      </c>
      <c r="D2202">
        <f>MAX(C2202:C$7096)</f>
        <v>7.47</v>
      </c>
      <c r="E2202" s="219">
        <f t="shared" si="68"/>
        <v>-2.4096385542168638E-2</v>
      </c>
      <c r="H2202" s="241">
        <v>6.7</v>
      </c>
      <c r="I2202">
        <f>MAX(H2202:H$7096)</f>
        <v>6.85</v>
      </c>
      <c r="J2202" s="219">
        <f t="shared" si="69"/>
        <v>-2.1897810218978027E-2</v>
      </c>
    </row>
    <row r="2203" spans="2:10">
      <c r="B2203" s="217">
        <v>42739</v>
      </c>
      <c r="C2203" s="218">
        <v>7.29</v>
      </c>
      <c r="D2203">
        <f>MAX(C2203:C$7096)</f>
        <v>7.47</v>
      </c>
      <c r="E2203" s="219">
        <f t="shared" si="68"/>
        <v>-2.4096385542168638E-2</v>
      </c>
      <c r="H2203" s="241">
        <v>6.7</v>
      </c>
      <c r="I2203">
        <f>MAX(H2203:H$7096)</f>
        <v>6.85</v>
      </c>
      <c r="J2203" s="219">
        <f t="shared" si="69"/>
        <v>-2.1897810218978027E-2</v>
      </c>
    </row>
    <row r="2204" spans="2:10">
      <c r="B2204" s="217">
        <v>42738</v>
      </c>
      <c r="C2204" s="218">
        <v>7.29</v>
      </c>
      <c r="D2204">
        <f>MAX(C2204:C$7096)</f>
        <v>7.47</v>
      </c>
      <c r="E2204" s="219">
        <f t="shared" si="68"/>
        <v>-2.4096385542168638E-2</v>
      </c>
      <c r="H2204" s="241">
        <v>6.7</v>
      </c>
      <c r="I2204">
        <f>MAX(H2204:H$7096)</f>
        <v>6.85</v>
      </c>
      <c r="J2204" s="219">
        <f t="shared" si="69"/>
        <v>-2.1897810218978027E-2</v>
      </c>
    </row>
    <row r="2205" spans="2:10">
      <c r="B2205" s="217">
        <v>42737</v>
      </c>
      <c r="C2205" s="218">
        <v>7.28</v>
      </c>
      <c r="D2205">
        <f>MAX(C2205:C$7096)</f>
        <v>7.47</v>
      </c>
      <c r="E2205" s="219">
        <f t="shared" si="68"/>
        <v>-2.5435073627844647E-2</v>
      </c>
      <c r="H2205" s="241">
        <v>6.7</v>
      </c>
      <c r="I2205">
        <f>MAX(H2205:H$7096)</f>
        <v>6.85</v>
      </c>
      <c r="J2205" s="219">
        <f t="shared" si="69"/>
        <v>-2.1897810218978027E-2</v>
      </c>
    </row>
    <row r="2206" spans="2:10">
      <c r="B2206" s="217">
        <v>42734</v>
      </c>
      <c r="C2206" s="218">
        <v>7.28</v>
      </c>
      <c r="D2206">
        <f>MAX(C2206:C$7096)</f>
        <v>7.47</v>
      </c>
      <c r="E2206" s="219">
        <f t="shared" si="68"/>
        <v>-2.5435073627844647E-2</v>
      </c>
      <c r="H2206" s="241">
        <v>6.7</v>
      </c>
      <c r="I2206">
        <f>MAX(H2206:H$7096)</f>
        <v>6.85</v>
      </c>
      <c r="J2206" s="219">
        <f t="shared" si="69"/>
        <v>-2.1897810218978027E-2</v>
      </c>
    </row>
    <row r="2207" spans="2:10">
      <c r="B2207" s="217">
        <v>42733</v>
      </c>
      <c r="C2207" s="218">
        <v>7.28</v>
      </c>
      <c r="D2207">
        <f>MAX(C2207:C$7096)</f>
        <v>7.47</v>
      </c>
      <c r="E2207" s="219">
        <f t="shared" si="68"/>
        <v>-2.5435073627844647E-2</v>
      </c>
      <c r="H2207" s="241">
        <v>6.7</v>
      </c>
      <c r="I2207">
        <f>MAX(H2207:H$7096)</f>
        <v>6.85</v>
      </c>
      <c r="J2207" s="219">
        <f t="shared" si="69"/>
        <v>-2.1897810218978027E-2</v>
      </c>
    </row>
    <row r="2208" spans="2:10">
      <c r="B2208" s="217">
        <v>42732</v>
      </c>
      <c r="C2208" s="218">
        <v>7.27</v>
      </c>
      <c r="D2208">
        <f>MAX(C2208:C$7096)</f>
        <v>7.47</v>
      </c>
      <c r="E2208" s="219">
        <f t="shared" si="68"/>
        <v>-2.6773761713520774E-2</v>
      </c>
      <c r="H2208" s="241">
        <v>6.7</v>
      </c>
      <c r="I2208">
        <f>MAX(H2208:H$7096)</f>
        <v>6.85</v>
      </c>
      <c r="J2208" s="219">
        <f t="shared" si="69"/>
        <v>-2.1897810218978027E-2</v>
      </c>
    </row>
    <row r="2209" spans="2:10">
      <c r="B2209" s="217">
        <v>42731</v>
      </c>
      <c r="C2209" s="218">
        <v>7.27</v>
      </c>
      <c r="D2209">
        <f>MAX(C2209:C$7096)</f>
        <v>7.47</v>
      </c>
      <c r="E2209" s="219">
        <f t="shared" si="68"/>
        <v>-2.6773761713520774E-2</v>
      </c>
      <c r="H2209" s="241">
        <v>6.7</v>
      </c>
      <c r="I2209">
        <f>MAX(H2209:H$7096)</f>
        <v>6.85</v>
      </c>
      <c r="J2209" s="219">
        <f t="shared" si="69"/>
        <v>-2.1897810218978027E-2</v>
      </c>
    </row>
    <row r="2210" spans="2:10">
      <c r="B2210" s="217">
        <v>42730</v>
      </c>
      <c r="C2210" s="218">
        <v>7.27</v>
      </c>
      <c r="D2210">
        <f>MAX(C2210:C$7096)</f>
        <v>7.47</v>
      </c>
      <c r="E2210" s="219">
        <f t="shared" si="68"/>
        <v>-2.6773761713520774E-2</v>
      </c>
      <c r="H2210" s="241">
        <v>6.7</v>
      </c>
      <c r="I2210">
        <f>MAX(H2210:H$7096)</f>
        <v>6.85</v>
      </c>
      <c r="J2210" s="219">
        <f t="shared" si="69"/>
        <v>-2.1897810218978027E-2</v>
      </c>
    </row>
    <row r="2211" spans="2:10">
      <c r="B2211" s="217">
        <v>42727</v>
      </c>
      <c r="C2211" s="218">
        <v>7.26</v>
      </c>
      <c r="D2211">
        <f>MAX(C2211:C$7096)</f>
        <v>7.47</v>
      </c>
      <c r="E2211" s="219">
        <f t="shared" si="68"/>
        <v>-2.8112449799196783E-2</v>
      </c>
      <c r="H2211" s="241">
        <v>6.7</v>
      </c>
      <c r="I2211">
        <f>MAX(H2211:H$7096)</f>
        <v>6.85</v>
      </c>
      <c r="J2211" s="219">
        <f t="shared" si="69"/>
        <v>-2.1897810218978027E-2</v>
      </c>
    </row>
    <row r="2212" spans="2:10">
      <c r="B2212" s="217">
        <v>42726</v>
      </c>
      <c r="C2212" s="218">
        <v>7.26</v>
      </c>
      <c r="D2212">
        <f>MAX(C2212:C$7096)</f>
        <v>7.47</v>
      </c>
      <c r="E2212" s="219">
        <f t="shared" si="68"/>
        <v>-2.8112449799196783E-2</v>
      </c>
      <c r="H2212" s="241">
        <v>6.7</v>
      </c>
      <c r="I2212">
        <f>MAX(H2212:H$7096)</f>
        <v>6.85</v>
      </c>
      <c r="J2212" s="219">
        <f t="shared" si="69"/>
        <v>-2.1897810218978027E-2</v>
      </c>
    </row>
    <row r="2213" spans="2:10">
      <c r="B2213" s="217">
        <v>42725</v>
      </c>
      <c r="C2213" s="218">
        <v>7.26</v>
      </c>
      <c r="D2213">
        <f>MAX(C2213:C$7096)</f>
        <v>7.47</v>
      </c>
      <c r="E2213" s="219">
        <f t="shared" si="68"/>
        <v>-2.8112449799196783E-2</v>
      </c>
      <c r="H2213" s="241">
        <v>6.7</v>
      </c>
      <c r="I2213">
        <f>MAX(H2213:H$7096)</f>
        <v>6.85</v>
      </c>
      <c r="J2213" s="219">
        <f t="shared" si="69"/>
        <v>-2.1897810218978027E-2</v>
      </c>
    </row>
    <row r="2214" spans="2:10">
      <c r="B2214" s="217">
        <v>42724</v>
      </c>
      <c r="C2214" s="218">
        <v>7.26</v>
      </c>
      <c r="D2214">
        <f>MAX(C2214:C$7096)</f>
        <v>7.47</v>
      </c>
      <c r="E2214" s="219">
        <f t="shared" si="68"/>
        <v>-2.8112449799196783E-2</v>
      </c>
      <c r="H2214" s="241">
        <v>6.7</v>
      </c>
      <c r="I2214">
        <f>MAX(H2214:H$7096)</f>
        <v>6.85</v>
      </c>
      <c r="J2214" s="219">
        <f t="shared" si="69"/>
        <v>-2.1897810218978027E-2</v>
      </c>
    </row>
    <row r="2215" spans="2:10">
      <c r="B2215" s="217">
        <v>42723</v>
      </c>
      <c r="C2215" s="218">
        <v>7.25</v>
      </c>
      <c r="D2215">
        <f>MAX(C2215:C$7096)</f>
        <v>7.47</v>
      </c>
      <c r="E2215" s="219">
        <f t="shared" si="68"/>
        <v>-2.9451137884872792E-2</v>
      </c>
      <c r="H2215" s="241">
        <v>6.7</v>
      </c>
      <c r="I2215">
        <f>MAX(H2215:H$7096)</f>
        <v>6.85</v>
      </c>
      <c r="J2215" s="219">
        <f t="shared" si="69"/>
        <v>-2.1897810218978027E-2</v>
      </c>
    </row>
    <row r="2216" spans="2:10">
      <c r="B2216" s="217">
        <v>42720</v>
      </c>
      <c r="C2216" s="218">
        <v>7.25</v>
      </c>
      <c r="D2216">
        <f>MAX(C2216:C$7096)</f>
        <v>7.47</v>
      </c>
      <c r="E2216" s="219">
        <f t="shared" si="68"/>
        <v>-2.9451137884872792E-2</v>
      </c>
      <c r="H2216" s="241">
        <v>6.7</v>
      </c>
      <c r="I2216">
        <f>MAX(H2216:H$7096)</f>
        <v>6.85</v>
      </c>
      <c r="J2216" s="219">
        <f t="shared" si="69"/>
        <v>-2.1897810218978027E-2</v>
      </c>
    </row>
    <row r="2217" spans="2:10">
      <c r="B2217" s="217">
        <v>42719</v>
      </c>
      <c r="C2217" s="218">
        <v>7.25</v>
      </c>
      <c r="D2217">
        <f>MAX(C2217:C$7096)</f>
        <v>7.47</v>
      </c>
      <c r="E2217" s="219">
        <f t="shared" si="68"/>
        <v>-2.9451137884872792E-2</v>
      </c>
      <c r="H2217" s="241">
        <v>6.7</v>
      </c>
      <c r="I2217">
        <f>MAX(H2217:H$7096)</f>
        <v>6.85</v>
      </c>
      <c r="J2217" s="219">
        <f t="shared" si="69"/>
        <v>-2.1897810218978027E-2</v>
      </c>
    </row>
    <row r="2218" spans="2:10">
      <c r="B2218" s="217">
        <v>42718</v>
      </c>
      <c r="C2218" s="218">
        <v>7.24</v>
      </c>
      <c r="D2218">
        <f>MAX(C2218:C$7096)</f>
        <v>7.47</v>
      </c>
      <c r="E2218" s="219">
        <f t="shared" si="68"/>
        <v>-3.0789825970548801E-2</v>
      </c>
      <c r="H2218" s="241">
        <v>6.7</v>
      </c>
      <c r="I2218">
        <f>MAX(H2218:H$7096)</f>
        <v>6.85</v>
      </c>
      <c r="J2218" s="219">
        <f t="shared" si="69"/>
        <v>-2.1897810218978027E-2</v>
      </c>
    </row>
    <row r="2219" spans="2:10">
      <c r="B2219" s="217">
        <v>42717</v>
      </c>
      <c r="C2219" s="218">
        <v>7.24</v>
      </c>
      <c r="D2219">
        <f>MAX(C2219:C$7096)</f>
        <v>7.47</v>
      </c>
      <c r="E2219" s="219">
        <f t="shared" si="68"/>
        <v>-3.0789825970548801E-2</v>
      </c>
      <c r="H2219" s="241">
        <v>6.7</v>
      </c>
      <c r="I2219">
        <f>MAX(H2219:H$7096)</f>
        <v>6.85</v>
      </c>
      <c r="J2219" s="219">
        <f t="shared" si="69"/>
        <v>-2.1897810218978027E-2</v>
      </c>
    </row>
    <row r="2220" spans="2:10">
      <c r="B2220" s="217">
        <v>42716</v>
      </c>
      <c r="C2220" s="218">
        <v>7.24</v>
      </c>
      <c r="D2220">
        <f>MAX(C2220:C$7096)</f>
        <v>7.47</v>
      </c>
      <c r="E2220" s="219">
        <f t="shared" si="68"/>
        <v>-3.0789825970548801E-2</v>
      </c>
      <c r="H2220" s="241">
        <v>6.7</v>
      </c>
      <c r="I2220">
        <f>MAX(H2220:H$7096)</f>
        <v>6.85</v>
      </c>
      <c r="J2220" s="219">
        <f t="shared" si="69"/>
        <v>-2.1897810218978027E-2</v>
      </c>
    </row>
    <row r="2221" spans="2:10">
      <c r="B2221" s="217">
        <v>42713</v>
      </c>
      <c r="C2221" s="218">
        <v>7.23</v>
      </c>
      <c r="D2221">
        <f>MAX(C2221:C$7096)</f>
        <v>7.47</v>
      </c>
      <c r="E2221" s="219">
        <f t="shared" si="68"/>
        <v>-3.2128514056224813E-2</v>
      </c>
      <c r="H2221" s="241">
        <v>6.7</v>
      </c>
      <c r="I2221">
        <f>MAX(H2221:H$7096)</f>
        <v>6.85</v>
      </c>
      <c r="J2221" s="219">
        <f t="shared" si="69"/>
        <v>-2.1897810218978027E-2</v>
      </c>
    </row>
    <row r="2222" spans="2:10">
      <c r="B2222" s="217">
        <v>42712</v>
      </c>
      <c r="C2222" s="218">
        <v>7.23</v>
      </c>
      <c r="D2222">
        <f>MAX(C2222:C$7096)</f>
        <v>7.47</v>
      </c>
      <c r="E2222" s="219">
        <f t="shared" si="68"/>
        <v>-3.2128514056224813E-2</v>
      </c>
      <c r="H2222" s="241">
        <v>6.7</v>
      </c>
      <c r="I2222">
        <f>MAX(H2222:H$7096)</f>
        <v>6.85</v>
      </c>
      <c r="J2222" s="219">
        <f t="shared" si="69"/>
        <v>-2.1897810218978027E-2</v>
      </c>
    </row>
    <row r="2223" spans="2:10">
      <c r="B2223" s="217">
        <v>42711</v>
      </c>
      <c r="C2223" s="218">
        <v>7.23</v>
      </c>
      <c r="D2223">
        <f>MAX(C2223:C$7096)</f>
        <v>7.47</v>
      </c>
      <c r="E2223" s="219">
        <f t="shared" si="68"/>
        <v>-3.2128514056224813E-2</v>
      </c>
      <c r="H2223" s="241">
        <v>6.7</v>
      </c>
      <c r="I2223">
        <f>MAX(H2223:H$7096)</f>
        <v>6.85</v>
      </c>
      <c r="J2223" s="219">
        <f t="shared" si="69"/>
        <v>-2.1897810218978027E-2</v>
      </c>
    </row>
    <row r="2224" spans="2:10">
      <c r="B2224" s="217">
        <v>42710</v>
      </c>
      <c r="C2224" s="218">
        <v>7.23</v>
      </c>
      <c r="D2224">
        <f>MAX(C2224:C$7096)</f>
        <v>7.47</v>
      </c>
      <c r="E2224" s="219">
        <f t="shared" si="68"/>
        <v>-3.2128514056224813E-2</v>
      </c>
      <c r="H2224" s="241">
        <v>6.7</v>
      </c>
      <c r="I2224">
        <f>MAX(H2224:H$7096)</f>
        <v>6.85</v>
      </c>
      <c r="J2224" s="219">
        <f t="shared" si="69"/>
        <v>-2.1897810218978027E-2</v>
      </c>
    </row>
    <row r="2225" spans="2:10">
      <c r="B2225" s="217">
        <v>42709</v>
      </c>
      <c r="C2225" s="218">
        <v>7.24</v>
      </c>
      <c r="D2225">
        <f>MAX(C2225:C$7096)</f>
        <v>7.47</v>
      </c>
      <c r="E2225" s="219">
        <f t="shared" si="68"/>
        <v>-3.0789825970548801E-2</v>
      </c>
      <c r="H2225" s="241">
        <v>6.7</v>
      </c>
      <c r="I2225">
        <f>MAX(H2225:H$7096)</f>
        <v>6.85</v>
      </c>
      <c r="J2225" s="219">
        <f t="shared" si="69"/>
        <v>-2.1897810218978027E-2</v>
      </c>
    </row>
    <row r="2226" spans="2:10">
      <c r="B2226" s="217">
        <v>42706</v>
      </c>
      <c r="C2226" s="218">
        <v>7.23</v>
      </c>
      <c r="D2226">
        <f>MAX(C2226:C$7096)</f>
        <v>7.47</v>
      </c>
      <c r="E2226" s="219">
        <f t="shared" si="68"/>
        <v>-3.2128514056224813E-2</v>
      </c>
      <c r="H2226" s="241">
        <v>6.7</v>
      </c>
      <c r="I2226">
        <f>MAX(H2226:H$7096)</f>
        <v>6.85</v>
      </c>
      <c r="J2226" s="219">
        <f t="shared" si="69"/>
        <v>-2.1897810218978027E-2</v>
      </c>
    </row>
    <row r="2227" spans="2:10">
      <c r="B2227" s="217">
        <v>42705</v>
      </c>
      <c r="C2227" s="218">
        <v>7.23</v>
      </c>
      <c r="D2227">
        <f>MAX(C2227:C$7096)</f>
        <v>7.47</v>
      </c>
      <c r="E2227" s="219">
        <f t="shared" si="68"/>
        <v>-3.2128514056224813E-2</v>
      </c>
      <c r="H2227" s="241">
        <v>6.7</v>
      </c>
      <c r="I2227">
        <f>MAX(H2227:H$7096)</f>
        <v>6.85</v>
      </c>
      <c r="J2227" s="219">
        <f t="shared" si="69"/>
        <v>-2.1897810218978027E-2</v>
      </c>
    </row>
    <row r="2228" spans="2:10">
      <c r="B2228" s="217">
        <v>42704</v>
      </c>
      <c r="C2228" s="218">
        <v>7.23</v>
      </c>
      <c r="D2228">
        <f>MAX(C2228:C$7096)</f>
        <v>7.47</v>
      </c>
      <c r="E2228" s="219">
        <f t="shared" si="68"/>
        <v>-3.2128514056224813E-2</v>
      </c>
      <c r="H2228" s="241">
        <v>6.65</v>
      </c>
      <c r="I2228">
        <f>MAX(H2228:H$7096)</f>
        <v>6.85</v>
      </c>
      <c r="J2228" s="219">
        <f t="shared" si="69"/>
        <v>-2.9197080291970701E-2</v>
      </c>
    </row>
    <row r="2229" spans="2:10">
      <c r="B2229" s="217">
        <v>42703</v>
      </c>
      <c r="C2229" s="218">
        <v>7.22</v>
      </c>
      <c r="D2229">
        <f>MAX(C2229:C$7096)</f>
        <v>7.47</v>
      </c>
      <c r="E2229" s="219">
        <f t="shared" si="68"/>
        <v>-3.3467202141900937E-2</v>
      </c>
      <c r="H2229" s="241">
        <v>6.65</v>
      </c>
      <c r="I2229">
        <f>MAX(H2229:H$7096)</f>
        <v>6.85</v>
      </c>
      <c r="J2229" s="219">
        <f t="shared" si="69"/>
        <v>-2.9197080291970701E-2</v>
      </c>
    </row>
    <row r="2230" spans="2:10">
      <c r="B2230" s="217">
        <v>42702</v>
      </c>
      <c r="C2230" s="218">
        <v>7.22</v>
      </c>
      <c r="D2230">
        <f>MAX(C2230:C$7096)</f>
        <v>7.47</v>
      </c>
      <c r="E2230" s="219">
        <f t="shared" si="68"/>
        <v>-3.3467202141900937E-2</v>
      </c>
      <c r="H2230" s="241">
        <v>6.65</v>
      </c>
      <c r="I2230">
        <f>MAX(H2230:H$7096)</f>
        <v>6.85</v>
      </c>
      <c r="J2230" s="219">
        <f t="shared" si="69"/>
        <v>-2.9197080291970701E-2</v>
      </c>
    </row>
    <row r="2231" spans="2:10">
      <c r="B2231" s="217">
        <v>42699</v>
      </c>
      <c r="C2231" s="218">
        <v>7.22</v>
      </c>
      <c r="D2231">
        <f>MAX(C2231:C$7096)</f>
        <v>7.47</v>
      </c>
      <c r="E2231" s="219">
        <f t="shared" si="68"/>
        <v>-3.3467202141900937E-2</v>
      </c>
      <c r="H2231" s="241">
        <v>6.65</v>
      </c>
      <c r="I2231">
        <f>MAX(H2231:H$7096)</f>
        <v>6.85</v>
      </c>
      <c r="J2231" s="219">
        <f t="shared" si="69"/>
        <v>-2.9197080291970701E-2</v>
      </c>
    </row>
    <row r="2232" spans="2:10">
      <c r="B2232" s="217">
        <v>42698</v>
      </c>
      <c r="C2232" s="218">
        <v>7.21</v>
      </c>
      <c r="D2232">
        <f>MAX(C2232:C$7096)</f>
        <v>7.47</v>
      </c>
      <c r="E2232" s="219">
        <f t="shared" si="68"/>
        <v>-3.4805890227576949E-2</v>
      </c>
      <c r="H2232" s="241">
        <v>6.65</v>
      </c>
      <c r="I2232">
        <f>MAX(H2232:H$7096)</f>
        <v>6.85</v>
      </c>
      <c r="J2232" s="219">
        <f t="shared" si="69"/>
        <v>-2.9197080291970701E-2</v>
      </c>
    </row>
    <row r="2233" spans="2:10">
      <c r="B2233" s="217">
        <v>42697</v>
      </c>
      <c r="C2233" s="218">
        <v>7.21</v>
      </c>
      <c r="D2233">
        <f>MAX(C2233:C$7096)</f>
        <v>7.47</v>
      </c>
      <c r="E2233" s="219">
        <f t="shared" si="68"/>
        <v>-3.4805890227576949E-2</v>
      </c>
      <c r="H2233" s="241">
        <v>6.65</v>
      </c>
      <c r="I2233">
        <f>MAX(H2233:H$7096)</f>
        <v>6.85</v>
      </c>
      <c r="J2233" s="219">
        <f t="shared" si="69"/>
        <v>-2.9197080291970701E-2</v>
      </c>
    </row>
    <row r="2234" spans="2:10">
      <c r="B2234" s="217">
        <v>42696</v>
      </c>
      <c r="C2234" s="218">
        <v>7.21</v>
      </c>
      <c r="D2234">
        <f>MAX(C2234:C$7096)</f>
        <v>7.47</v>
      </c>
      <c r="E2234" s="219">
        <f t="shared" si="68"/>
        <v>-3.4805890227576949E-2</v>
      </c>
      <c r="H2234" s="241">
        <v>6.65</v>
      </c>
      <c r="I2234">
        <f>MAX(H2234:H$7096)</f>
        <v>6.85</v>
      </c>
      <c r="J2234" s="219">
        <f t="shared" si="69"/>
        <v>-2.9197080291970701E-2</v>
      </c>
    </row>
    <row r="2235" spans="2:10">
      <c r="B2235" s="217">
        <v>42695</v>
      </c>
      <c r="C2235" s="218">
        <v>7.21</v>
      </c>
      <c r="D2235">
        <f>MAX(C2235:C$7096)</f>
        <v>7.47</v>
      </c>
      <c r="E2235" s="219">
        <f t="shared" si="68"/>
        <v>-3.4805890227576949E-2</v>
      </c>
      <c r="H2235" s="241">
        <v>6.65</v>
      </c>
      <c r="I2235">
        <f>MAX(H2235:H$7096)</f>
        <v>6.85</v>
      </c>
      <c r="J2235" s="219">
        <f t="shared" si="69"/>
        <v>-2.9197080291970701E-2</v>
      </c>
    </row>
    <row r="2236" spans="2:10">
      <c r="B2236" s="217">
        <v>42692</v>
      </c>
      <c r="C2236" s="218">
        <v>7.2</v>
      </c>
      <c r="D2236">
        <f>MAX(C2236:C$7096)</f>
        <v>7.47</v>
      </c>
      <c r="E2236" s="219">
        <f t="shared" si="68"/>
        <v>-3.6144578313252955E-2</v>
      </c>
      <c r="H2236" s="241">
        <v>6.65</v>
      </c>
      <c r="I2236">
        <f>MAX(H2236:H$7096)</f>
        <v>6.85</v>
      </c>
      <c r="J2236" s="219">
        <f t="shared" si="69"/>
        <v>-2.9197080291970701E-2</v>
      </c>
    </row>
    <row r="2237" spans="2:10">
      <c r="B2237" s="217">
        <v>42691</v>
      </c>
      <c r="C2237" s="218">
        <v>7.2</v>
      </c>
      <c r="D2237">
        <f>MAX(C2237:C$7096)</f>
        <v>7.47</v>
      </c>
      <c r="E2237" s="219">
        <f t="shared" si="68"/>
        <v>-3.6144578313252955E-2</v>
      </c>
      <c r="H2237" s="241">
        <v>6.65</v>
      </c>
      <c r="I2237">
        <f>MAX(H2237:H$7096)</f>
        <v>6.85</v>
      </c>
      <c r="J2237" s="219">
        <f t="shared" si="69"/>
        <v>-2.9197080291970701E-2</v>
      </c>
    </row>
    <row r="2238" spans="2:10">
      <c r="B2238" s="217">
        <v>42690</v>
      </c>
      <c r="C2238" s="218">
        <v>7.2</v>
      </c>
      <c r="D2238">
        <f>MAX(C2238:C$7096)</f>
        <v>7.47</v>
      </c>
      <c r="E2238" s="219">
        <f t="shared" si="68"/>
        <v>-3.6144578313252955E-2</v>
      </c>
      <c r="H2238" s="241">
        <v>6.65</v>
      </c>
      <c r="I2238">
        <f>MAX(H2238:H$7096)</f>
        <v>6.85</v>
      </c>
      <c r="J2238" s="219">
        <f t="shared" si="69"/>
        <v>-2.9197080291970701E-2</v>
      </c>
    </row>
    <row r="2239" spans="2:10">
      <c r="B2239" s="217">
        <v>42689</v>
      </c>
      <c r="C2239" s="218">
        <v>7.2</v>
      </c>
      <c r="D2239">
        <f>MAX(C2239:C$7096)</f>
        <v>7.47</v>
      </c>
      <c r="E2239" s="219">
        <f t="shared" si="68"/>
        <v>-3.6144578313252955E-2</v>
      </c>
      <c r="H2239" s="241">
        <v>6.65</v>
      </c>
      <c r="I2239">
        <f>MAX(H2239:H$7096)</f>
        <v>6.85</v>
      </c>
      <c r="J2239" s="219">
        <f t="shared" si="69"/>
        <v>-2.9197080291970701E-2</v>
      </c>
    </row>
    <row r="2240" spans="2:10">
      <c r="B2240" s="217">
        <v>42688</v>
      </c>
      <c r="C2240" s="218">
        <v>7.19</v>
      </c>
      <c r="D2240">
        <f>MAX(C2240:C$7096)</f>
        <v>7.47</v>
      </c>
      <c r="E2240" s="219">
        <f t="shared" si="68"/>
        <v>-3.7483266398928967E-2</v>
      </c>
      <c r="H2240" s="241">
        <v>6.65</v>
      </c>
      <c r="I2240">
        <f>MAX(H2240:H$7096)</f>
        <v>6.85</v>
      </c>
      <c r="J2240" s="219">
        <f t="shared" si="69"/>
        <v>-2.9197080291970701E-2</v>
      </c>
    </row>
    <row r="2241" spans="2:10">
      <c r="B2241" s="217">
        <v>42685</v>
      </c>
      <c r="C2241" s="218">
        <v>7.19</v>
      </c>
      <c r="D2241">
        <f>MAX(C2241:C$7096)</f>
        <v>7.47</v>
      </c>
      <c r="E2241" s="219">
        <f t="shared" si="68"/>
        <v>-3.7483266398928967E-2</v>
      </c>
      <c r="H2241" s="241">
        <v>6.65</v>
      </c>
      <c r="I2241">
        <f>MAX(H2241:H$7096)</f>
        <v>6.85</v>
      </c>
      <c r="J2241" s="219">
        <f t="shared" si="69"/>
        <v>-2.9197080291970701E-2</v>
      </c>
    </row>
    <row r="2242" spans="2:10">
      <c r="B2242" s="217">
        <v>42684</v>
      </c>
      <c r="C2242" s="218">
        <v>7.19</v>
      </c>
      <c r="D2242">
        <f>MAX(C2242:C$7096)</f>
        <v>7.47</v>
      </c>
      <c r="E2242" s="219">
        <f t="shared" ref="E2242:E2305" si="70">(C2242-D2242)/D2242</f>
        <v>-3.7483266398928967E-2</v>
      </c>
      <c r="H2242" s="241">
        <v>6.65</v>
      </c>
      <c r="I2242">
        <f>MAX(H2242:H$7096)</f>
        <v>6.85</v>
      </c>
      <c r="J2242" s="219">
        <f t="shared" ref="J2242:J2305" si="71">(H2242-I2242)/I2242</f>
        <v>-2.9197080291970701E-2</v>
      </c>
    </row>
    <row r="2243" spans="2:10">
      <c r="B2243" s="217">
        <v>42683</v>
      </c>
      <c r="C2243" s="218">
        <v>7.18</v>
      </c>
      <c r="D2243">
        <f>MAX(C2243:C$7096)</f>
        <v>7.47</v>
      </c>
      <c r="E2243" s="219">
        <f t="shared" si="70"/>
        <v>-3.8821954484605091E-2</v>
      </c>
      <c r="H2243" s="241">
        <v>6.65</v>
      </c>
      <c r="I2243">
        <f>MAX(H2243:H$7096)</f>
        <v>6.85</v>
      </c>
      <c r="J2243" s="219">
        <f t="shared" si="71"/>
        <v>-2.9197080291970701E-2</v>
      </c>
    </row>
    <row r="2244" spans="2:10">
      <c r="B2244" s="217">
        <v>42682</v>
      </c>
      <c r="C2244" s="218">
        <v>7.18</v>
      </c>
      <c r="D2244">
        <f>MAX(C2244:C$7096)</f>
        <v>7.47</v>
      </c>
      <c r="E2244" s="219">
        <f t="shared" si="70"/>
        <v>-3.8821954484605091E-2</v>
      </c>
      <c r="H2244" s="241">
        <v>6.65</v>
      </c>
      <c r="I2244">
        <f>MAX(H2244:H$7096)</f>
        <v>6.85</v>
      </c>
      <c r="J2244" s="219">
        <f t="shared" si="71"/>
        <v>-2.9197080291970701E-2</v>
      </c>
    </row>
    <row r="2245" spans="2:10">
      <c r="B2245" s="217">
        <v>42681</v>
      </c>
      <c r="C2245" s="218">
        <v>7.18</v>
      </c>
      <c r="D2245">
        <f>MAX(C2245:C$7096)</f>
        <v>7.47</v>
      </c>
      <c r="E2245" s="219">
        <f t="shared" si="70"/>
        <v>-3.8821954484605091E-2</v>
      </c>
      <c r="H2245" s="241">
        <v>6.65</v>
      </c>
      <c r="I2245">
        <f>MAX(H2245:H$7096)</f>
        <v>6.85</v>
      </c>
      <c r="J2245" s="219">
        <f t="shared" si="71"/>
        <v>-2.9197080291970701E-2</v>
      </c>
    </row>
    <row r="2246" spans="2:10">
      <c r="B2246" s="217">
        <v>42678</v>
      </c>
      <c r="C2246" s="218">
        <v>7.17</v>
      </c>
      <c r="D2246">
        <f>MAX(C2246:C$7096)</f>
        <v>7.47</v>
      </c>
      <c r="E2246" s="219">
        <f t="shared" si="70"/>
        <v>-4.0160642570281103E-2</v>
      </c>
      <c r="H2246" s="241">
        <v>6.65</v>
      </c>
      <c r="I2246">
        <f>MAX(H2246:H$7096)</f>
        <v>6.85</v>
      </c>
      <c r="J2246" s="219">
        <f t="shared" si="71"/>
        <v>-2.9197080291970701E-2</v>
      </c>
    </row>
    <row r="2247" spans="2:10">
      <c r="B2247" s="217">
        <v>42677</v>
      </c>
      <c r="C2247" s="218">
        <v>7.18</v>
      </c>
      <c r="D2247">
        <f>MAX(C2247:C$7096)</f>
        <v>7.47</v>
      </c>
      <c r="E2247" s="219">
        <f t="shared" si="70"/>
        <v>-3.8821954484605091E-2</v>
      </c>
      <c r="H2247" s="241">
        <v>6.65</v>
      </c>
      <c r="I2247">
        <f>MAX(H2247:H$7096)</f>
        <v>6.85</v>
      </c>
      <c r="J2247" s="219">
        <f t="shared" si="71"/>
        <v>-2.9197080291970701E-2</v>
      </c>
    </row>
    <row r="2248" spans="2:10">
      <c r="B2248" s="217">
        <v>42676</v>
      </c>
      <c r="C2248" s="218">
        <v>7.18</v>
      </c>
      <c r="D2248">
        <f>MAX(C2248:C$7096)</f>
        <v>7.47</v>
      </c>
      <c r="E2248" s="219">
        <f t="shared" si="70"/>
        <v>-3.8821954484605091E-2</v>
      </c>
      <c r="H2248" s="241">
        <v>6.65</v>
      </c>
      <c r="I2248">
        <f>MAX(H2248:H$7096)</f>
        <v>6.85</v>
      </c>
      <c r="J2248" s="219">
        <f t="shared" si="71"/>
        <v>-2.9197080291970701E-2</v>
      </c>
    </row>
    <row r="2249" spans="2:10">
      <c r="B2249" s="217">
        <v>42675</v>
      </c>
      <c r="C2249" s="218">
        <v>7.16</v>
      </c>
      <c r="D2249">
        <f>MAX(C2249:C$7096)</f>
        <v>7.47</v>
      </c>
      <c r="E2249" s="219">
        <f t="shared" si="70"/>
        <v>-4.1499330655957109E-2</v>
      </c>
      <c r="H2249" s="241">
        <v>6.65</v>
      </c>
      <c r="I2249">
        <f>MAX(H2249:H$7096)</f>
        <v>6.85</v>
      </c>
      <c r="J2249" s="219">
        <f t="shared" si="71"/>
        <v>-2.9197080291970701E-2</v>
      </c>
    </row>
    <row r="2250" spans="2:10">
      <c r="B2250" s="217">
        <v>42674</v>
      </c>
      <c r="C2250" s="218">
        <v>7.16</v>
      </c>
      <c r="D2250">
        <f>MAX(C2250:C$7096)</f>
        <v>7.47</v>
      </c>
      <c r="E2250" s="219">
        <f t="shared" si="70"/>
        <v>-4.1499330655957109E-2</v>
      </c>
      <c r="H2250" s="241">
        <v>6.65</v>
      </c>
      <c r="I2250">
        <f>MAX(H2250:H$7096)</f>
        <v>6.85</v>
      </c>
      <c r="J2250" s="219">
        <f t="shared" si="71"/>
        <v>-2.9197080291970701E-2</v>
      </c>
    </row>
    <row r="2251" spans="2:10">
      <c r="B2251" s="217">
        <v>42671</v>
      </c>
      <c r="C2251" s="218">
        <v>7.16</v>
      </c>
      <c r="D2251">
        <f>MAX(C2251:C$7096)</f>
        <v>7.47</v>
      </c>
      <c r="E2251" s="219">
        <f t="shared" si="70"/>
        <v>-4.1499330655957109E-2</v>
      </c>
      <c r="H2251" s="241">
        <v>6.65</v>
      </c>
      <c r="I2251">
        <f>MAX(H2251:H$7096)</f>
        <v>6.85</v>
      </c>
      <c r="J2251" s="219">
        <f t="shared" si="71"/>
        <v>-2.9197080291970701E-2</v>
      </c>
    </row>
    <row r="2252" spans="2:10">
      <c r="B2252" s="217">
        <v>42670</v>
      </c>
      <c r="C2252" s="218">
        <v>7.16</v>
      </c>
      <c r="D2252">
        <f>MAX(C2252:C$7096)</f>
        <v>7.47</v>
      </c>
      <c r="E2252" s="219">
        <f t="shared" si="70"/>
        <v>-4.1499330655957109E-2</v>
      </c>
      <c r="H2252" s="241">
        <v>6.65</v>
      </c>
      <c r="I2252">
        <f>MAX(H2252:H$7096)</f>
        <v>6.85</v>
      </c>
      <c r="J2252" s="219">
        <f t="shared" si="71"/>
        <v>-2.9197080291970701E-2</v>
      </c>
    </row>
    <row r="2253" spans="2:10">
      <c r="B2253" s="217">
        <v>42669</v>
      </c>
      <c r="C2253" s="218">
        <v>7.16</v>
      </c>
      <c r="D2253">
        <f>MAX(C2253:C$7096)</f>
        <v>7.47</v>
      </c>
      <c r="E2253" s="219">
        <f t="shared" si="70"/>
        <v>-4.1499330655957109E-2</v>
      </c>
      <c r="H2253" s="241">
        <v>6.65</v>
      </c>
      <c r="I2253">
        <f>MAX(H2253:H$7096)</f>
        <v>6.85</v>
      </c>
      <c r="J2253" s="219">
        <f t="shared" si="71"/>
        <v>-2.9197080291970701E-2</v>
      </c>
    </row>
    <row r="2254" spans="2:10">
      <c r="B2254" s="217">
        <v>42668</v>
      </c>
      <c r="C2254" s="218">
        <v>7.16</v>
      </c>
      <c r="D2254">
        <f>MAX(C2254:C$7096)</f>
        <v>7.47</v>
      </c>
      <c r="E2254" s="219">
        <f t="shared" si="70"/>
        <v>-4.1499330655957109E-2</v>
      </c>
      <c r="H2254" s="241">
        <v>6.65</v>
      </c>
      <c r="I2254">
        <f>MAX(H2254:H$7096)</f>
        <v>6.85</v>
      </c>
      <c r="J2254" s="219">
        <f t="shared" si="71"/>
        <v>-2.9197080291970701E-2</v>
      </c>
    </row>
    <row r="2255" spans="2:10">
      <c r="B2255" s="217">
        <v>42667</v>
      </c>
      <c r="C2255" s="218">
        <v>7.15</v>
      </c>
      <c r="D2255">
        <f>MAX(C2255:C$7096)</f>
        <v>7.47</v>
      </c>
      <c r="E2255" s="219">
        <f t="shared" si="70"/>
        <v>-4.2838018741633122E-2</v>
      </c>
      <c r="H2255" s="241">
        <v>6.65</v>
      </c>
      <c r="I2255">
        <f>MAX(H2255:H$7096)</f>
        <v>6.85</v>
      </c>
      <c r="J2255" s="219">
        <f t="shared" si="71"/>
        <v>-2.9197080291970701E-2</v>
      </c>
    </row>
    <row r="2256" spans="2:10">
      <c r="B2256" s="217">
        <v>42664</v>
      </c>
      <c r="C2256" s="218">
        <v>7.15</v>
      </c>
      <c r="D2256">
        <f>MAX(C2256:C$7096)</f>
        <v>7.47</v>
      </c>
      <c r="E2256" s="219">
        <f t="shared" si="70"/>
        <v>-4.2838018741633122E-2</v>
      </c>
      <c r="H2256" s="241">
        <v>6.65</v>
      </c>
      <c r="I2256">
        <f>MAX(H2256:H$7096)</f>
        <v>6.85</v>
      </c>
      <c r="J2256" s="219">
        <f t="shared" si="71"/>
        <v>-2.9197080291970701E-2</v>
      </c>
    </row>
    <row r="2257" spans="2:10">
      <c r="B2257" s="217">
        <v>42663</v>
      </c>
      <c r="C2257" s="218">
        <v>7.15</v>
      </c>
      <c r="D2257">
        <f>MAX(C2257:C$7096)</f>
        <v>7.47</v>
      </c>
      <c r="E2257" s="219">
        <f t="shared" si="70"/>
        <v>-4.2838018741633122E-2</v>
      </c>
      <c r="H2257" s="241">
        <v>6.65</v>
      </c>
      <c r="I2257">
        <f>MAX(H2257:H$7096)</f>
        <v>6.85</v>
      </c>
      <c r="J2257" s="219">
        <f t="shared" si="71"/>
        <v>-2.9197080291970701E-2</v>
      </c>
    </row>
    <row r="2258" spans="2:10">
      <c r="B2258" s="217">
        <v>42662</v>
      </c>
      <c r="C2258" s="218">
        <v>7.14</v>
      </c>
      <c r="D2258">
        <f>MAX(C2258:C$7096)</f>
        <v>7.47</v>
      </c>
      <c r="E2258" s="219">
        <f t="shared" si="70"/>
        <v>-4.4176706827309245E-2</v>
      </c>
      <c r="H2258" s="241">
        <v>6.65</v>
      </c>
      <c r="I2258">
        <f>MAX(H2258:H$7096)</f>
        <v>6.85</v>
      </c>
      <c r="J2258" s="219">
        <f t="shared" si="71"/>
        <v>-2.9197080291970701E-2</v>
      </c>
    </row>
    <row r="2259" spans="2:10">
      <c r="B2259" s="217">
        <v>42661</v>
      </c>
      <c r="C2259" s="218">
        <v>7.14</v>
      </c>
      <c r="D2259">
        <f>MAX(C2259:C$7096)</f>
        <v>7.47</v>
      </c>
      <c r="E2259" s="219">
        <f t="shared" si="70"/>
        <v>-4.4176706827309245E-2</v>
      </c>
      <c r="H2259" s="241">
        <v>6.65</v>
      </c>
      <c r="I2259">
        <f>MAX(H2259:H$7096)</f>
        <v>6.85</v>
      </c>
      <c r="J2259" s="219">
        <f t="shared" si="71"/>
        <v>-2.9197080291970701E-2</v>
      </c>
    </row>
    <row r="2260" spans="2:10">
      <c r="B2260" s="217">
        <v>42660</v>
      </c>
      <c r="C2260" s="218">
        <v>7.14</v>
      </c>
      <c r="D2260">
        <f>MAX(C2260:C$7096)</f>
        <v>7.47</v>
      </c>
      <c r="E2260" s="219">
        <f t="shared" si="70"/>
        <v>-4.4176706827309245E-2</v>
      </c>
      <c r="H2260" s="241">
        <v>6.65</v>
      </c>
      <c r="I2260">
        <f>MAX(H2260:H$7096)</f>
        <v>6.85</v>
      </c>
      <c r="J2260" s="219">
        <f t="shared" si="71"/>
        <v>-2.9197080291970701E-2</v>
      </c>
    </row>
    <row r="2261" spans="2:10">
      <c r="B2261" s="217">
        <v>42657</v>
      </c>
      <c r="C2261" s="218">
        <v>7.14</v>
      </c>
      <c r="D2261">
        <f>MAX(C2261:C$7096)</f>
        <v>7.47</v>
      </c>
      <c r="E2261" s="219">
        <f t="shared" si="70"/>
        <v>-4.4176706827309245E-2</v>
      </c>
      <c r="H2261" s="241">
        <v>6.65</v>
      </c>
      <c r="I2261">
        <f>MAX(H2261:H$7096)</f>
        <v>6.85</v>
      </c>
      <c r="J2261" s="219">
        <f t="shared" si="71"/>
        <v>-2.9197080291970701E-2</v>
      </c>
    </row>
    <row r="2262" spans="2:10">
      <c r="B2262" s="217">
        <v>42656</v>
      </c>
      <c r="C2262" s="218">
        <v>7.14</v>
      </c>
      <c r="D2262">
        <f>MAX(C2262:C$7096)</f>
        <v>7.47</v>
      </c>
      <c r="E2262" s="219">
        <f t="shared" si="70"/>
        <v>-4.4176706827309245E-2</v>
      </c>
      <c r="H2262" s="241">
        <v>6.65</v>
      </c>
      <c r="I2262">
        <f>MAX(H2262:H$7096)</f>
        <v>6.85</v>
      </c>
      <c r="J2262" s="219">
        <f t="shared" si="71"/>
        <v>-2.9197080291970701E-2</v>
      </c>
    </row>
    <row r="2263" spans="2:10">
      <c r="B2263" s="217">
        <v>42655</v>
      </c>
      <c r="C2263" s="218">
        <v>7.14</v>
      </c>
      <c r="D2263">
        <f>MAX(C2263:C$7096)</f>
        <v>7.47</v>
      </c>
      <c r="E2263" s="219">
        <f t="shared" si="70"/>
        <v>-4.4176706827309245E-2</v>
      </c>
      <c r="H2263" s="241">
        <v>6.65</v>
      </c>
      <c r="I2263">
        <f>MAX(H2263:H$7096)</f>
        <v>6.85</v>
      </c>
      <c r="J2263" s="219">
        <f t="shared" si="71"/>
        <v>-2.9197080291970701E-2</v>
      </c>
    </row>
    <row r="2264" spans="2:10">
      <c r="B2264" s="217">
        <v>42654</v>
      </c>
      <c r="C2264" s="218">
        <v>7.14</v>
      </c>
      <c r="D2264">
        <f>MAX(C2264:C$7096)</f>
        <v>7.47</v>
      </c>
      <c r="E2264" s="219">
        <f t="shared" si="70"/>
        <v>-4.4176706827309245E-2</v>
      </c>
      <c r="H2264" s="241">
        <v>6.65</v>
      </c>
      <c r="I2264">
        <f>MAX(H2264:H$7096)</f>
        <v>6.85</v>
      </c>
      <c r="J2264" s="219">
        <f t="shared" si="71"/>
        <v>-2.9197080291970701E-2</v>
      </c>
    </row>
    <row r="2265" spans="2:10">
      <c r="B2265" s="217">
        <v>42653</v>
      </c>
      <c r="C2265" s="218">
        <v>7.14</v>
      </c>
      <c r="D2265">
        <f>MAX(C2265:C$7096)</f>
        <v>7.47</v>
      </c>
      <c r="E2265" s="219">
        <f t="shared" si="70"/>
        <v>-4.4176706827309245E-2</v>
      </c>
      <c r="H2265" s="241">
        <v>6.65</v>
      </c>
      <c r="I2265">
        <f>MAX(H2265:H$7096)</f>
        <v>6.85</v>
      </c>
      <c r="J2265" s="219">
        <f t="shared" si="71"/>
        <v>-2.9197080291970701E-2</v>
      </c>
    </row>
    <row r="2266" spans="2:10">
      <c r="B2266" s="217">
        <v>42650</v>
      </c>
      <c r="C2266" s="218">
        <v>7.13</v>
      </c>
      <c r="D2266">
        <f>MAX(C2266:C$7096)</f>
        <v>7.47</v>
      </c>
      <c r="E2266" s="219">
        <f t="shared" si="70"/>
        <v>-4.5515394912985258E-2</v>
      </c>
      <c r="H2266" s="241">
        <v>6.65</v>
      </c>
      <c r="I2266">
        <f>MAX(H2266:H$7096)</f>
        <v>6.85</v>
      </c>
      <c r="J2266" s="219">
        <f t="shared" si="71"/>
        <v>-2.9197080291970701E-2</v>
      </c>
    </row>
    <row r="2267" spans="2:10">
      <c r="B2267" s="217">
        <v>42649</v>
      </c>
      <c r="C2267" s="218">
        <v>7.13</v>
      </c>
      <c r="D2267">
        <f>MAX(C2267:C$7096)</f>
        <v>7.47</v>
      </c>
      <c r="E2267" s="219">
        <f t="shared" si="70"/>
        <v>-4.5515394912985258E-2</v>
      </c>
      <c r="H2267" s="241">
        <v>6.65</v>
      </c>
      <c r="I2267">
        <f>MAX(H2267:H$7096)</f>
        <v>6.85</v>
      </c>
      <c r="J2267" s="219">
        <f t="shared" si="71"/>
        <v>-2.9197080291970701E-2</v>
      </c>
    </row>
    <row r="2268" spans="2:10">
      <c r="B2268" s="217">
        <v>42648</v>
      </c>
      <c r="C2268" s="218">
        <v>7.13</v>
      </c>
      <c r="D2268">
        <f>MAX(C2268:C$7096)</f>
        <v>7.47</v>
      </c>
      <c r="E2268" s="219">
        <f t="shared" si="70"/>
        <v>-4.5515394912985258E-2</v>
      </c>
      <c r="H2268" s="241">
        <v>6.65</v>
      </c>
      <c r="I2268">
        <f>MAX(H2268:H$7096)</f>
        <v>6.85</v>
      </c>
      <c r="J2268" s="219">
        <f t="shared" si="71"/>
        <v>-2.9197080291970701E-2</v>
      </c>
    </row>
    <row r="2269" spans="2:10">
      <c r="B2269" s="217">
        <v>42647</v>
      </c>
      <c r="C2269" s="218">
        <v>7.13</v>
      </c>
      <c r="D2269">
        <f>MAX(C2269:C$7096)</f>
        <v>7.47</v>
      </c>
      <c r="E2269" s="219">
        <f t="shared" si="70"/>
        <v>-4.5515394912985258E-2</v>
      </c>
      <c r="H2269" s="241">
        <v>6.65</v>
      </c>
      <c r="I2269">
        <f>MAX(H2269:H$7096)</f>
        <v>6.85</v>
      </c>
      <c r="J2269" s="219">
        <f t="shared" si="71"/>
        <v>-2.9197080291970701E-2</v>
      </c>
    </row>
    <row r="2270" spans="2:10">
      <c r="B2270" s="217">
        <v>42646</v>
      </c>
      <c r="C2270" s="218">
        <v>7.12</v>
      </c>
      <c r="D2270">
        <f>MAX(C2270:C$7096)</f>
        <v>7.47</v>
      </c>
      <c r="E2270" s="219">
        <f t="shared" si="70"/>
        <v>-4.6854082998661263E-2</v>
      </c>
      <c r="H2270" s="241">
        <v>6.65</v>
      </c>
      <c r="I2270">
        <f>MAX(H2270:H$7096)</f>
        <v>6.85</v>
      </c>
      <c r="J2270" s="219">
        <f t="shared" si="71"/>
        <v>-2.9197080291970701E-2</v>
      </c>
    </row>
    <row r="2271" spans="2:10">
      <c r="B2271" s="217">
        <v>42643</v>
      </c>
      <c r="C2271" s="218">
        <v>7.12</v>
      </c>
      <c r="D2271">
        <f>MAX(C2271:C$7096)</f>
        <v>7.47</v>
      </c>
      <c r="E2271" s="219">
        <f t="shared" si="70"/>
        <v>-4.6854082998661263E-2</v>
      </c>
      <c r="H2271" s="241">
        <v>6.65</v>
      </c>
      <c r="I2271">
        <f>MAX(H2271:H$7096)</f>
        <v>6.85</v>
      </c>
      <c r="J2271" s="219">
        <f t="shared" si="71"/>
        <v>-2.9197080291970701E-2</v>
      </c>
    </row>
    <row r="2272" spans="2:10">
      <c r="B2272" s="217">
        <v>42642</v>
      </c>
      <c r="C2272" s="218">
        <v>7.12</v>
      </c>
      <c r="D2272">
        <f>MAX(C2272:C$7096)</f>
        <v>7.47</v>
      </c>
      <c r="E2272" s="219">
        <f t="shared" si="70"/>
        <v>-4.6854082998661263E-2</v>
      </c>
      <c r="H2272" s="241">
        <v>6.65</v>
      </c>
      <c r="I2272">
        <f>MAX(H2272:H$7096)</f>
        <v>6.85</v>
      </c>
      <c r="J2272" s="219">
        <f t="shared" si="71"/>
        <v>-2.9197080291970701E-2</v>
      </c>
    </row>
    <row r="2273" spans="2:10">
      <c r="B2273" s="217">
        <v>42641</v>
      </c>
      <c r="C2273" s="218">
        <v>7.12</v>
      </c>
      <c r="D2273">
        <f>MAX(C2273:C$7096)</f>
        <v>7.47</v>
      </c>
      <c r="E2273" s="219">
        <f t="shared" si="70"/>
        <v>-4.6854082998661263E-2</v>
      </c>
      <c r="H2273" s="241">
        <v>6.65</v>
      </c>
      <c r="I2273">
        <f>MAX(H2273:H$7096)</f>
        <v>6.85</v>
      </c>
      <c r="J2273" s="219">
        <f t="shared" si="71"/>
        <v>-2.9197080291970701E-2</v>
      </c>
    </row>
    <row r="2274" spans="2:10">
      <c r="B2274" s="217">
        <v>42640</v>
      </c>
      <c r="C2274" s="218">
        <v>7.11</v>
      </c>
      <c r="D2274">
        <f>MAX(C2274:C$7096)</f>
        <v>7.47</v>
      </c>
      <c r="E2274" s="219">
        <f t="shared" si="70"/>
        <v>-4.8192771084337276E-2</v>
      </c>
      <c r="H2274" s="241">
        <v>6.65</v>
      </c>
      <c r="I2274">
        <f>MAX(H2274:H$7096)</f>
        <v>6.85</v>
      </c>
      <c r="J2274" s="219">
        <f t="shared" si="71"/>
        <v>-2.9197080291970701E-2</v>
      </c>
    </row>
    <row r="2275" spans="2:10">
      <c r="B2275" s="217">
        <v>42639</v>
      </c>
      <c r="C2275" s="218">
        <v>7.11</v>
      </c>
      <c r="D2275">
        <f>MAX(C2275:C$7096)</f>
        <v>7.47</v>
      </c>
      <c r="E2275" s="219">
        <f t="shared" si="70"/>
        <v>-4.8192771084337276E-2</v>
      </c>
      <c r="H2275" s="241">
        <v>6.65</v>
      </c>
      <c r="I2275">
        <f>MAX(H2275:H$7096)</f>
        <v>6.85</v>
      </c>
      <c r="J2275" s="219">
        <f t="shared" si="71"/>
        <v>-2.9197080291970701E-2</v>
      </c>
    </row>
    <row r="2276" spans="2:10">
      <c r="B2276" s="217">
        <v>42636</v>
      </c>
      <c r="C2276" s="218">
        <v>7.11</v>
      </c>
      <c r="D2276">
        <f>MAX(C2276:C$7096)</f>
        <v>7.47</v>
      </c>
      <c r="E2276" s="219">
        <f t="shared" si="70"/>
        <v>-4.8192771084337276E-2</v>
      </c>
      <c r="H2276" s="241">
        <v>6.65</v>
      </c>
      <c r="I2276">
        <f>MAX(H2276:H$7096)</f>
        <v>6.85</v>
      </c>
      <c r="J2276" s="219">
        <f t="shared" si="71"/>
        <v>-2.9197080291970701E-2</v>
      </c>
    </row>
    <row r="2277" spans="2:10">
      <c r="B2277" s="217">
        <v>42635</v>
      </c>
      <c r="C2277" s="218">
        <v>7.1</v>
      </c>
      <c r="D2277">
        <f>MAX(C2277:C$7096)</f>
        <v>7.47</v>
      </c>
      <c r="E2277" s="219">
        <f t="shared" si="70"/>
        <v>-4.9531459170013406E-2</v>
      </c>
      <c r="H2277" s="241">
        <v>6.65</v>
      </c>
      <c r="I2277">
        <f>MAX(H2277:H$7096)</f>
        <v>6.85</v>
      </c>
      <c r="J2277" s="219">
        <f t="shared" si="71"/>
        <v>-2.9197080291970701E-2</v>
      </c>
    </row>
    <row r="2278" spans="2:10">
      <c r="B2278" s="217">
        <v>42634</v>
      </c>
      <c r="C2278" s="218">
        <v>7.1</v>
      </c>
      <c r="D2278">
        <f>MAX(C2278:C$7096)</f>
        <v>7.47</v>
      </c>
      <c r="E2278" s="219">
        <f t="shared" si="70"/>
        <v>-4.9531459170013406E-2</v>
      </c>
      <c r="H2278" s="241">
        <v>6.65</v>
      </c>
      <c r="I2278">
        <f>MAX(H2278:H$7096)</f>
        <v>6.85</v>
      </c>
      <c r="J2278" s="219">
        <f t="shared" si="71"/>
        <v>-2.9197080291970701E-2</v>
      </c>
    </row>
    <row r="2279" spans="2:10">
      <c r="B2279" s="217">
        <v>42633</v>
      </c>
      <c r="C2279" s="218">
        <v>7.1</v>
      </c>
      <c r="D2279">
        <f>MAX(C2279:C$7096)</f>
        <v>7.47</v>
      </c>
      <c r="E2279" s="219">
        <f t="shared" si="70"/>
        <v>-4.9531459170013406E-2</v>
      </c>
      <c r="H2279" s="241">
        <v>6.65</v>
      </c>
      <c r="I2279">
        <f>MAX(H2279:H$7096)</f>
        <v>6.85</v>
      </c>
      <c r="J2279" s="219">
        <f t="shared" si="71"/>
        <v>-2.9197080291970701E-2</v>
      </c>
    </row>
    <row r="2280" spans="2:10">
      <c r="B2280" s="217">
        <v>42632</v>
      </c>
      <c r="C2280" s="218">
        <v>7.1</v>
      </c>
      <c r="D2280">
        <f>MAX(C2280:C$7096)</f>
        <v>7.47</v>
      </c>
      <c r="E2280" s="219">
        <f t="shared" si="70"/>
        <v>-4.9531459170013406E-2</v>
      </c>
      <c r="H2280" s="241">
        <v>6.65</v>
      </c>
      <c r="I2280">
        <f>MAX(H2280:H$7096)</f>
        <v>6.85</v>
      </c>
      <c r="J2280" s="219">
        <f t="shared" si="71"/>
        <v>-2.9197080291970701E-2</v>
      </c>
    </row>
    <row r="2281" spans="2:10">
      <c r="B2281" s="217">
        <v>42629</v>
      </c>
      <c r="C2281" s="218">
        <v>7.09</v>
      </c>
      <c r="D2281">
        <f>MAX(C2281:C$7096)</f>
        <v>7.47</v>
      </c>
      <c r="E2281" s="219">
        <f t="shared" si="70"/>
        <v>-5.0870147255689412E-2</v>
      </c>
      <c r="H2281" s="241">
        <v>6.65</v>
      </c>
      <c r="I2281">
        <f>MAX(H2281:H$7096)</f>
        <v>6.85</v>
      </c>
      <c r="J2281" s="219">
        <f t="shared" si="71"/>
        <v>-2.9197080291970701E-2</v>
      </c>
    </row>
    <row r="2282" spans="2:10">
      <c r="B2282" s="217">
        <v>42628</v>
      </c>
      <c r="C2282" s="218">
        <v>7.09</v>
      </c>
      <c r="D2282">
        <f>MAX(C2282:C$7096)</f>
        <v>7.47</v>
      </c>
      <c r="E2282" s="219">
        <f t="shared" si="70"/>
        <v>-5.0870147255689412E-2</v>
      </c>
      <c r="H2282" s="241">
        <v>6.65</v>
      </c>
      <c r="I2282">
        <f>MAX(H2282:H$7096)</f>
        <v>6.85</v>
      </c>
      <c r="J2282" s="219">
        <f t="shared" si="71"/>
        <v>-2.9197080291970701E-2</v>
      </c>
    </row>
    <row r="2283" spans="2:10">
      <c r="B2283" s="217">
        <v>42627</v>
      </c>
      <c r="C2283" s="218">
        <v>7.09</v>
      </c>
      <c r="D2283">
        <f>MAX(C2283:C$7096)</f>
        <v>7.47</v>
      </c>
      <c r="E2283" s="219">
        <f t="shared" si="70"/>
        <v>-5.0870147255689412E-2</v>
      </c>
      <c r="H2283" s="241">
        <v>6.65</v>
      </c>
      <c r="I2283">
        <f>MAX(H2283:H$7096)</f>
        <v>6.85</v>
      </c>
      <c r="J2283" s="219">
        <f t="shared" si="71"/>
        <v>-2.9197080291970701E-2</v>
      </c>
    </row>
    <row r="2284" spans="2:10">
      <c r="B2284" s="217">
        <v>42626</v>
      </c>
      <c r="C2284" s="218">
        <v>7.09</v>
      </c>
      <c r="D2284">
        <f>MAX(C2284:C$7096)</f>
        <v>7.47</v>
      </c>
      <c r="E2284" s="219">
        <f t="shared" si="70"/>
        <v>-5.0870147255689412E-2</v>
      </c>
      <c r="H2284" s="241">
        <v>6.65</v>
      </c>
      <c r="I2284">
        <f>MAX(H2284:H$7096)</f>
        <v>6.85</v>
      </c>
      <c r="J2284" s="219">
        <f t="shared" si="71"/>
        <v>-2.9197080291970701E-2</v>
      </c>
    </row>
    <row r="2285" spans="2:10">
      <c r="B2285" s="217">
        <v>42625</v>
      </c>
      <c r="C2285" s="218">
        <v>7.09</v>
      </c>
      <c r="D2285">
        <f>MAX(C2285:C$7096)</f>
        <v>7.47</v>
      </c>
      <c r="E2285" s="219">
        <f t="shared" si="70"/>
        <v>-5.0870147255689412E-2</v>
      </c>
      <c r="H2285" s="241">
        <v>6.65</v>
      </c>
      <c r="I2285">
        <f>MAX(H2285:H$7096)</f>
        <v>6.85</v>
      </c>
      <c r="J2285" s="219">
        <f t="shared" si="71"/>
        <v>-2.9197080291970701E-2</v>
      </c>
    </row>
    <row r="2286" spans="2:10">
      <c r="B2286" s="217">
        <v>42622</v>
      </c>
      <c r="C2286" s="218">
        <v>7.08</v>
      </c>
      <c r="D2286">
        <f>MAX(C2286:C$7096)</f>
        <v>7.47</v>
      </c>
      <c r="E2286" s="219">
        <f t="shared" si="70"/>
        <v>-5.2208835341365424E-2</v>
      </c>
      <c r="H2286" s="241">
        <v>6.65</v>
      </c>
      <c r="I2286">
        <f>MAX(H2286:H$7096)</f>
        <v>6.85</v>
      </c>
      <c r="J2286" s="219">
        <f t="shared" si="71"/>
        <v>-2.9197080291970701E-2</v>
      </c>
    </row>
    <row r="2287" spans="2:10">
      <c r="B2287" s="217">
        <v>42621</v>
      </c>
      <c r="C2287" s="218">
        <v>7.08</v>
      </c>
      <c r="D2287">
        <f>MAX(C2287:C$7096)</f>
        <v>7.47</v>
      </c>
      <c r="E2287" s="219">
        <f t="shared" si="70"/>
        <v>-5.2208835341365424E-2</v>
      </c>
      <c r="H2287" s="241">
        <v>6.65</v>
      </c>
      <c r="I2287">
        <f>MAX(H2287:H$7096)</f>
        <v>6.85</v>
      </c>
      <c r="J2287" s="219">
        <f t="shared" si="71"/>
        <v>-2.9197080291970701E-2</v>
      </c>
    </row>
    <row r="2288" spans="2:10">
      <c r="B2288" s="217">
        <v>42620</v>
      </c>
      <c r="C2288" s="218">
        <v>7.08</v>
      </c>
      <c r="D2288">
        <f>MAX(C2288:C$7096)</f>
        <v>7.47</v>
      </c>
      <c r="E2288" s="219">
        <f t="shared" si="70"/>
        <v>-5.2208835341365424E-2</v>
      </c>
      <c r="H2288" s="241">
        <v>6.65</v>
      </c>
      <c r="I2288">
        <f>MAX(H2288:H$7096)</f>
        <v>6.85</v>
      </c>
      <c r="J2288" s="219">
        <f t="shared" si="71"/>
        <v>-2.9197080291970701E-2</v>
      </c>
    </row>
    <row r="2289" spans="2:10">
      <c r="B2289" s="217">
        <v>42619</v>
      </c>
      <c r="C2289" s="218">
        <v>7.07</v>
      </c>
      <c r="D2289">
        <f>MAX(C2289:C$7096)</f>
        <v>7.47</v>
      </c>
      <c r="E2289" s="219">
        <f t="shared" si="70"/>
        <v>-5.354752342704143E-2</v>
      </c>
      <c r="H2289" s="241">
        <v>6.65</v>
      </c>
      <c r="I2289">
        <f>MAX(H2289:H$7096)</f>
        <v>6.85</v>
      </c>
      <c r="J2289" s="219">
        <f t="shared" si="71"/>
        <v>-2.9197080291970701E-2</v>
      </c>
    </row>
    <row r="2290" spans="2:10">
      <c r="B2290" s="217">
        <v>42618</v>
      </c>
      <c r="C2290" s="218">
        <v>7.07</v>
      </c>
      <c r="D2290">
        <f>MAX(C2290:C$7096)</f>
        <v>7.47</v>
      </c>
      <c r="E2290" s="219">
        <f t="shared" si="70"/>
        <v>-5.354752342704143E-2</v>
      </c>
      <c r="H2290" s="241">
        <v>6.65</v>
      </c>
      <c r="I2290">
        <f>MAX(H2290:H$7096)</f>
        <v>6.85</v>
      </c>
      <c r="J2290" s="219">
        <f t="shared" si="71"/>
        <v>-2.9197080291970701E-2</v>
      </c>
    </row>
    <row r="2291" spans="2:10">
      <c r="B2291" s="217">
        <v>42615</v>
      </c>
      <c r="C2291" s="218">
        <v>7.07</v>
      </c>
      <c r="D2291">
        <f>MAX(C2291:C$7096)</f>
        <v>7.47</v>
      </c>
      <c r="E2291" s="219">
        <f t="shared" si="70"/>
        <v>-5.354752342704143E-2</v>
      </c>
      <c r="H2291" s="241">
        <v>6.65</v>
      </c>
      <c r="I2291">
        <f>MAX(H2291:H$7096)</f>
        <v>6.85</v>
      </c>
      <c r="J2291" s="219">
        <f t="shared" si="71"/>
        <v>-2.9197080291970701E-2</v>
      </c>
    </row>
    <row r="2292" spans="2:10">
      <c r="B2292" s="217">
        <v>42614</v>
      </c>
      <c r="C2292" s="218">
        <v>7.06</v>
      </c>
      <c r="D2292">
        <f>MAX(C2292:C$7096)</f>
        <v>7.47</v>
      </c>
      <c r="E2292" s="219">
        <f t="shared" si="70"/>
        <v>-5.488621151271756E-2</v>
      </c>
      <c r="H2292" s="241">
        <v>6.65</v>
      </c>
      <c r="I2292">
        <f>MAX(H2292:H$7096)</f>
        <v>6.85</v>
      </c>
      <c r="J2292" s="219">
        <f t="shared" si="71"/>
        <v>-2.9197080291970701E-2</v>
      </c>
    </row>
    <row r="2293" spans="2:10">
      <c r="B2293" s="217">
        <v>42613</v>
      </c>
      <c r="C2293" s="218">
        <v>7.06</v>
      </c>
      <c r="D2293">
        <f>MAX(C2293:C$7096)</f>
        <v>7.47</v>
      </c>
      <c r="E2293" s="219">
        <f t="shared" si="70"/>
        <v>-5.488621151271756E-2</v>
      </c>
      <c r="H2293" s="241">
        <v>6.65</v>
      </c>
      <c r="I2293">
        <f>MAX(H2293:H$7096)</f>
        <v>6.85</v>
      </c>
      <c r="J2293" s="219">
        <f t="shared" si="71"/>
        <v>-2.9197080291970701E-2</v>
      </c>
    </row>
    <row r="2294" spans="2:10">
      <c r="B2294" s="217">
        <v>42612</v>
      </c>
      <c r="C2294" s="218">
        <v>7.06</v>
      </c>
      <c r="D2294">
        <f>MAX(C2294:C$7096)</f>
        <v>7.47</v>
      </c>
      <c r="E2294" s="219">
        <f t="shared" si="70"/>
        <v>-5.488621151271756E-2</v>
      </c>
      <c r="H2294" s="241">
        <v>6.8</v>
      </c>
      <c r="I2294">
        <f>MAX(H2294:H$7096)</f>
        <v>6.85</v>
      </c>
      <c r="J2294" s="219">
        <f t="shared" si="71"/>
        <v>-7.2992700729926753E-3</v>
      </c>
    </row>
    <row r="2295" spans="2:10">
      <c r="B2295" s="217">
        <v>42611</v>
      </c>
      <c r="C2295" s="218">
        <v>7.06</v>
      </c>
      <c r="D2295">
        <f>MAX(C2295:C$7096)</f>
        <v>7.47</v>
      </c>
      <c r="E2295" s="219">
        <f t="shared" si="70"/>
        <v>-5.488621151271756E-2</v>
      </c>
      <c r="H2295" s="241">
        <v>6.8</v>
      </c>
      <c r="I2295">
        <f>MAX(H2295:H$7096)</f>
        <v>6.85</v>
      </c>
      <c r="J2295" s="219">
        <f t="shared" si="71"/>
        <v>-7.2992700729926753E-3</v>
      </c>
    </row>
    <row r="2296" spans="2:10">
      <c r="B2296" s="217">
        <v>42608</v>
      </c>
      <c r="C2296" s="218">
        <v>7.05</v>
      </c>
      <c r="D2296">
        <f>MAX(C2296:C$7096)</f>
        <v>7.47</v>
      </c>
      <c r="E2296" s="219">
        <f t="shared" si="70"/>
        <v>-5.6224899598393566E-2</v>
      </c>
      <c r="H2296" s="241">
        <v>6.8</v>
      </c>
      <c r="I2296">
        <f>MAX(H2296:H$7096)</f>
        <v>6.85</v>
      </c>
      <c r="J2296" s="219">
        <f t="shared" si="71"/>
        <v>-7.2992700729926753E-3</v>
      </c>
    </row>
    <row r="2297" spans="2:10">
      <c r="B2297" s="217">
        <v>42607</v>
      </c>
      <c r="C2297" s="218">
        <v>7.05</v>
      </c>
      <c r="D2297">
        <f>MAX(C2297:C$7096)</f>
        <v>7.47</v>
      </c>
      <c r="E2297" s="219">
        <f t="shared" si="70"/>
        <v>-5.6224899598393566E-2</v>
      </c>
      <c r="H2297" s="241">
        <v>6.8</v>
      </c>
      <c r="I2297">
        <f>MAX(H2297:H$7096)</f>
        <v>6.85</v>
      </c>
      <c r="J2297" s="219">
        <f t="shared" si="71"/>
        <v>-7.2992700729926753E-3</v>
      </c>
    </row>
    <row r="2298" spans="2:10">
      <c r="B2298" s="217">
        <v>42606</v>
      </c>
      <c r="C2298" s="218">
        <v>7.05</v>
      </c>
      <c r="D2298">
        <f>MAX(C2298:C$7096)</f>
        <v>7.47</v>
      </c>
      <c r="E2298" s="219">
        <f t="shared" si="70"/>
        <v>-5.6224899598393566E-2</v>
      </c>
      <c r="H2298" s="241">
        <v>6.8</v>
      </c>
      <c r="I2298">
        <f>MAX(H2298:H$7096)</f>
        <v>6.85</v>
      </c>
      <c r="J2298" s="219">
        <f t="shared" si="71"/>
        <v>-7.2992700729926753E-3</v>
      </c>
    </row>
    <row r="2299" spans="2:10">
      <c r="B2299" s="217">
        <v>42605</v>
      </c>
      <c r="C2299" s="218">
        <v>7.05</v>
      </c>
      <c r="D2299">
        <f>MAX(C2299:C$7096)</f>
        <v>7.47</v>
      </c>
      <c r="E2299" s="219">
        <f t="shared" si="70"/>
        <v>-5.6224899598393566E-2</v>
      </c>
      <c r="H2299" s="241">
        <v>6.8</v>
      </c>
      <c r="I2299">
        <f>MAX(H2299:H$7096)</f>
        <v>6.85</v>
      </c>
      <c r="J2299" s="219">
        <f t="shared" si="71"/>
        <v>-7.2992700729926753E-3</v>
      </c>
    </row>
    <row r="2300" spans="2:10">
      <c r="B2300" s="217">
        <v>42604</v>
      </c>
      <c r="C2300" s="218">
        <v>7.05</v>
      </c>
      <c r="D2300">
        <f>MAX(C2300:C$7096)</f>
        <v>7.47</v>
      </c>
      <c r="E2300" s="219">
        <f t="shared" si="70"/>
        <v>-5.6224899598393566E-2</v>
      </c>
      <c r="H2300" s="241">
        <v>6.8</v>
      </c>
      <c r="I2300">
        <f>MAX(H2300:H$7096)</f>
        <v>6.85</v>
      </c>
      <c r="J2300" s="219">
        <f t="shared" si="71"/>
        <v>-7.2992700729926753E-3</v>
      </c>
    </row>
    <row r="2301" spans="2:10">
      <c r="B2301" s="217">
        <v>42601</v>
      </c>
      <c r="C2301" s="218">
        <v>7.04</v>
      </c>
      <c r="D2301">
        <f>MAX(C2301:C$7096)</f>
        <v>7.47</v>
      </c>
      <c r="E2301" s="219">
        <f t="shared" si="70"/>
        <v>-5.7563587684069578E-2</v>
      </c>
      <c r="H2301" s="241">
        <v>6.8</v>
      </c>
      <c r="I2301">
        <f>MAX(H2301:H$7096)</f>
        <v>6.85</v>
      </c>
      <c r="J2301" s="219">
        <f t="shared" si="71"/>
        <v>-7.2992700729926753E-3</v>
      </c>
    </row>
    <row r="2302" spans="2:10">
      <c r="B2302" s="217">
        <v>42600</v>
      </c>
      <c r="C2302" s="218">
        <v>7.04</v>
      </c>
      <c r="D2302">
        <f>MAX(C2302:C$7096)</f>
        <v>7.47</v>
      </c>
      <c r="E2302" s="219">
        <f t="shared" si="70"/>
        <v>-5.7563587684069578E-2</v>
      </c>
      <c r="H2302" s="241">
        <v>6.8</v>
      </c>
      <c r="I2302">
        <f>MAX(H2302:H$7096)</f>
        <v>6.85</v>
      </c>
      <c r="J2302" s="219">
        <f t="shared" si="71"/>
        <v>-7.2992700729926753E-3</v>
      </c>
    </row>
    <row r="2303" spans="2:10">
      <c r="B2303" s="217">
        <v>42599</v>
      </c>
      <c r="C2303" s="218">
        <v>7.04</v>
      </c>
      <c r="D2303">
        <f>MAX(C2303:C$7096)</f>
        <v>7.47</v>
      </c>
      <c r="E2303" s="219">
        <f t="shared" si="70"/>
        <v>-5.7563587684069578E-2</v>
      </c>
      <c r="H2303" s="241">
        <v>6.8</v>
      </c>
      <c r="I2303">
        <f>MAX(H2303:H$7096)</f>
        <v>6.85</v>
      </c>
      <c r="J2303" s="219">
        <f t="shared" si="71"/>
        <v>-7.2992700729926753E-3</v>
      </c>
    </row>
    <row r="2304" spans="2:10">
      <c r="B2304" s="217">
        <v>42598</v>
      </c>
      <c r="C2304" s="218">
        <v>7.03</v>
      </c>
      <c r="D2304">
        <f>MAX(C2304:C$7096)</f>
        <v>7.47</v>
      </c>
      <c r="E2304" s="219">
        <f t="shared" si="70"/>
        <v>-5.8902275769745584E-2</v>
      </c>
      <c r="H2304" s="241">
        <v>6.8</v>
      </c>
      <c r="I2304">
        <f>MAX(H2304:H$7096)</f>
        <v>6.85</v>
      </c>
      <c r="J2304" s="219">
        <f t="shared" si="71"/>
        <v>-7.2992700729926753E-3</v>
      </c>
    </row>
    <row r="2305" spans="2:10">
      <c r="B2305" s="217">
        <v>42597</v>
      </c>
      <c r="C2305" s="218">
        <v>7.03</v>
      </c>
      <c r="D2305">
        <f>MAX(C2305:C$7096)</f>
        <v>7.47</v>
      </c>
      <c r="E2305" s="219">
        <f t="shared" si="70"/>
        <v>-5.8902275769745584E-2</v>
      </c>
      <c r="H2305" s="241">
        <v>6.8</v>
      </c>
      <c r="I2305">
        <f>MAX(H2305:H$7096)</f>
        <v>6.85</v>
      </c>
      <c r="J2305" s="219">
        <f t="shared" si="71"/>
        <v>-7.2992700729926753E-3</v>
      </c>
    </row>
    <row r="2306" spans="2:10">
      <c r="B2306" s="217">
        <v>42594</v>
      </c>
      <c r="C2306" s="218">
        <v>7.03</v>
      </c>
      <c r="D2306">
        <f>MAX(C2306:C$7096)</f>
        <v>7.47</v>
      </c>
      <c r="E2306" s="219">
        <f t="shared" ref="E2306:E2369" si="72">(C2306-D2306)/D2306</f>
        <v>-5.8902275769745584E-2</v>
      </c>
      <c r="H2306" s="241">
        <v>6.8</v>
      </c>
      <c r="I2306">
        <f>MAX(H2306:H$7096)</f>
        <v>6.85</v>
      </c>
      <c r="J2306" s="219">
        <f t="shared" ref="J2306:J2369" si="73">(H2306-I2306)/I2306</f>
        <v>-7.2992700729926753E-3</v>
      </c>
    </row>
    <row r="2307" spans="2:10">
      <c r="B2307" s="217">
        <v>42593</v>
      </c>
      <c r="C2307" s="218">
        <v>7.02</v>
      </c>
      <c r="D2307">
        <f>MAX(C2307:C$7096)</f>
        <v>7.47</v>
      </c>
      <c r="E2307" s="219">
        <f t="shared" si="72"/>
        <v>-6.0240963855421714E-2</v>
      </c>
      <c r="H2307" s="241">
        <v>6.8</v>
      </c>
      <c r="I2307">
        <f>MAX(H2307:H$7096)</f>
        <v>6.85</v>
      </c>
      <c r="J2307" s="219">
        <f t="shared" si="73"/>
        <v>-7.2992700729926753E-3</v>
      </c>
    </row>
    <row r="2308" spans="2:10">
      <c r="B2308" s="217">
        <v>42592</v>
      </c>
      <c r="C2308" s="218">
        <v>7.02</v>
      </c>
      <c r="D2308">
        <f>MAX(C2308:C$7096)</f>
        <v>7.47</v>
      </c>
      <c r="E2308" s="219">
        <f t="shared" si="72"/>
        <v>-6.0240963855421714E-2</v>
      </c>
      <c r="H2308" s="241">
        <v>6.8</v>
      </c>
      <c r="I2308">
        <f>MAX(H2308:H$7096)</f>
        <v>6.85</v>
      </c>
      <c r="J2308" s="219">
        <f t="shared" si="73"/>
        <v>-7.2992700729926753E-3</v>
      </c>
    </row>
    <row r="2309" spans="2:10">
      <c r="B2309" s="217">
        <v>42591</v>
      </c>
      <c r="C2309" s="218">
        <v>7.02</v>
      </c>
      <c r="D2309">
        <f>MAX(C2309:C$7096)</f>
        <v>7.47</v>
      </c>
      <c r="E2309" s="219">
        <f t="shared" si="72"/>
        <v>-6.0240963855421714E-2</v>
      </c>
      <c r="H2309" s="241">
        <v>6.8</v>
      </c>
      <c r="I2309">
        <f>MAX(H2309:H$7096)</f>
        <v>6.85</v>
      </c>
      <c r="J2309" s="219">
        <f t="shared" si="73"/>
        <v>-7.2992700729926753E-3</v>
      </c>
    </row>
    <row r="2310" spans="2:10">
      <c r="B2310" s="217">
        <v>42590</v>
      </c>
      <c r="C2310" s="218">
        <v>7.02</v>
      </c>
      <c r="D2310">
        <f>MAX(C2310:C$7096)</f>
        <v>7.47</v>
      </c>
      <c r="E2310" s="219">
        <f t="shared" si="72"/>
        <v>-6.0240963855421714E-2</v>
      </c>
      <c r="H2310" s="241">
        <v>6.8</v>
      </c>
      <c r="I2310">
        <f>MAX(H2310:H$7096)</f>
        <v>6.85</v>
      </c>
      <c r="J2310" s="219">
        <f t="shared" si="73"/>
        <v>-7.2992700729926753E-3</v>
      </c>
    </row>
    <row r="2311" spans="2:10">
      <c r="B2311" s="217">
        <v>42587</v>
      </c>
      <c r="C2311" s="218">
        <v>7.01</v>
      </c>
      <c r="D2311">
        <f>MAX(C2311:C$7096)</f>
        <v>7.47</v>
      </c>
      <c r="E2311" s="219">
        <f t="shared" si="72"/>
        <v>-6.157965194109772E-2</v>
      </c>
      <c r="H2311" s="241">
        <v>6.8</v>
      </c>
      <c r="I2311">
        <f>MAX(H2311:H$7096)</f>
        <v>6.85</v>
      </c>
      <c r="J2311" s="219">
        <f t="shared" si="73"/>
        <v>-7.2992700729926753E-3</v>
      </c>
    </row>
    <row r="2312" spans="2:10">
      <c r="B2312" s="217">
        <v>42586</v>
      </c>
      <c r="C2312" s="218">
        <v>7.01</v>
      </c>
      <c r="D2312">
        <f>MAX(C2312:C$7096)</f>
        <v>7.47</v>
      </c>
      <c r="E2312" s="219">
        <f t="shared" si="72"/>
        <v>-6.157965194109772E-2</v>
      </c>
      <c r="H2312" s="241">
        <v>6.8</v>
      </c>
      <c r="I2312">
        <f>MAX(H2312:H$7096)</f>
        <v>6.85</v>
      </c>
      <c r="J2312" s="219">
        <f t="shared" si="73"/>
        <v>-7.2992700729926753E-3</v>
      </c>
    </row>
    <row r="2313" spans="2:10">
      <c r="B2313" s="217">
        <v>42585</v>
      </c>
      <c r="C2313" s="218">
        <v>7.01</v>
      </c>
      <c r="D2313">
        <f>MAX(C2313:C$7096)</f>
        <v>7.47</v>
      </c>
      <c r="E2313" s="219">
        <f t="shared" si="72"/>
        <v>-6.157965194109772E-2</v>
      </c>
      <c r="H2313" s="241">
        <v>6.8</v>
      </c>
      <c r="I2313">
        <f>MAX(H2313:H$7096)</f>
        <v>6.85</v>
      </c>
      <c r="J2313" s="219">
        <f t="shared" si="73"/>
        <v>-7.2992700729926753E-3</v>
      </c>
    </row>
    <row r="2314" spans="2:10">
      <c r="B2314" s="217">
        <v>42584</v>
      </c>
      <c r="C2314" s="218">
        <v>7.01</v>
      </c>
      <c r="D2314">
        <f>MAX(C2314:C$7096)</f>
        <v>7.47</v>
      </c>
      <c r="E2314" s="219">
        <f t="shared" si="72"/>
        <v>-6.157965194109772E-2</v>
      </c>
      <c r="H2314" s="241">
        <v>6.8</v>
      </c>
      <c r="I2314">
        <f>MAX(H2314:H$7096)</f>
        <v>6.85</v>
      </c>
      <c r="J2314" s="219">
        <f t="shared" si="73"/>
        <v>-7.2992700729926753E-3</v>
      </c>
    </row>
    <row r="2315" spans="2:10">
      <c r="B2315" s="217">
        <v>42583</v>
      </c>
      <c r="C2315" s="218">
        <v>7.01</v>
      </c>
      <c r="D2315">
        <f>MAX(C2315:C$7096)</f>
        <v>7.47</v>
      </c>
      <c r="E2315" s="219">
        <f t="shared" si="72"/>
        <v>-6.157965194109772E-2</v>
      </c>
      <c r="H2315" s="241">
        <v>6.8</v>
      </c>
      <c r="I2315">
        <f>MAX(H2315:H$7096)</f>
        <v>6.85</v>
      </c>
      <c r="J2315" s="219">
        <f t="shared" si="73"/>
        <v>-7.2992700729926753E-3</v>
      </c>
    </row>
    <row r="2316" spans="2:10">
      <c r="B2316" s="217">
        <v>42580</v>
      </c>
      <c r="C2316" s="218">
        <v>7</v>
      </c>
      <c r="D2316">
        <f>MAX(C2316:C$7096)</f>
        <v>7.47</v>
      </c>
      <c r="E2316" s="219">
        <f t="shared" si="72"/>
        <v>-6.2918340026773725E-2</v>
      </c>
      <c r="H2316" s="241">
        <v>6.8</v>
      </c>
      <c r="I2316">
        <f>MAX(H2316:H$7096)</f>
        <v>6.85</v>
      </c>
      <c r="J2316" s="219">
        <f t="shared" si="73"/>
        <v>-7.2992700729926753E-3</v>
      </c>
    </row>
    <row r="2317" spans="2:10">
      <c r="B2317" s="217">
        <v>42579</v>
      </c>
      <c r="C2317" s="218">
        <v>7</v>
      </c>
      <c r="D2317">
        <f>MAX(C2317:C$7096)</f>
        <v>7.47</v>
      </c>
      <c r="E2317" s="219">
        <f t="shared" si="72"/>
        <v>-6.2918340026773725E-2</v>
      </c>
      <c r="H2317" s="241">
        <v>6.8</v>
      </c>
      <c r="I2317">
        <f>MAX(H2317:H$7096)</f>
        <v>6.85</v>
      </c>
      <c r="J2317" s="219">
        <f t="shared" si="73"/>
        <v>-7.2992700729926753E-3</v>
      </c>
    </row>
    <row r="2318" spans="2:10">
      <c r="B2318" s="217">
        <v>42578</v>
      </c>
      <c r="C2318" s="218">
        <v>7</v>
      </c>
      <c r="D2318">
        <f>MAX(C2318:C$7096)</f>
        <v>7.47</v>
      </c>
      <c r="E2318" s="219">
        <f t="shared" si="72"/>
        <v>-6.2918340026773725E-2</v>
      </c>
      <c r="H2318" s="241">
        <v>6.8</v>
      </c>
      <c r="I2318">
        <f>MAX(H2318:H$7096)</f>
        <v>6.85</v>
      </c>
      <c r="J2318" s="219">
        <f t="shared" si="73"/>
        <v>-7.2992700729926753E-3</v>
      </c>
    </row>
    <row r="2319" spans="2:10">
      <c r="B2319" s="217">
        <v>42577</v>
      </c>
      <c r="C2319" s="218">
        <v>6.99</v>
      </c>
      <c r="D2319">
        <f>MAX(C2319:C$7096)</f>
        <v>7.47</v>
      </c>
      <c r="E2319" s="219">
        <f t="shared" si="72"/>
        <v>-6.4257028112449738E-2</v>
      </c>
      <c r="H2319" s="241">
        <v>6.8</v>
      </c>
      <c r="I2319">
        <f>MAX(H2319:H$7096)</f>
        <v>6.85</v>
      </c>
      <c r="J2319" s="219">
        <f t="shared" si="73"/>
        <v>-7.2992700729926753E-3</v>
      </c>
    </row>
    <row r="2320" spans="2:10">
      <c r="B2320" s="217">
        <v>42576</v>
      </c>
      <c r="C2320" s="218">
        <v>6.99</v>
      </c>
      <c r="D2320">
        <f>MAX(C2320:C$7096)</f>
        <v>7.47</v>
      </c>
      <c r="E2320" s="219">
        <f t="shared" si="72"/>
        <v>-6.4257028112449738E-2</v>
      </c>
      <c r="H2320" s="241">
        <v>6.8</v>
      </c>
      <c r="I2320">
        <f>MAX(H2320:H$7096)</f>
        <v>6.85</v>
      </c>
      <c r="J2320" s="219">
        <f t="shared" si="73"/>
        <v>-7.2992700729926753E-3</v>
      </c>
    </row>
    <row r="2321" spans="2:10">
      <c r="B2321" s="217">
        <v>42573</v>
      </c>
      <c r="C2321" s="218">
        <v>7.32</v>
      </c>
      <c r="D2321">
        <f>MAX(C2321:C$7096)</f>
        <v>7.47</v>
      </c>
      <c r="E2321" s="219">
        <f t="shared" si="72"/>
        <v>-2.0080321285140493E-2</v>
      </c>
      <c r="H2321" s="241">
        <v>6.8</v>
      </c>
      <c r="I2321">
        <f>MAX(H2321:H$7096)</f>
        <v>6.85</v>
      </c>
      <c r="J2321" s="219">
        <f t="shared" si="73"/>
        <v>-7.2992700729926753E-3</v>
      </c>
    </row>
    <row r="2322" spans="2:10">
      <c r="B2322" s="217">
        <v>42572</v>
      </c>
      <c r="C2322" s="218">
        <v>7.32</v>
      </c>
      <c r="D2322">
        <f>MAX(C2322:C$7096)</f>
        <v>7.47</v>
      </c>
      <c r="E2322" s="219">
        <f t="shared" si="72"/>
        <v>-2.0080321285140493E-2</v>
      </c>
      <c r="H2322" s="241">
        <v>6.8</v>
      </c>
      <c r="I2322">
        <f>MAX(H2322:H$7096)</f>
        <v>6.85</v>
      </c>
      <c r="J2322" s="219">
        <f t="shared" si="73"/>
        <v>-7.2992700729926753E-3</v>
      </c>
    </row>
    <row r="2323" spans="2:10">
      <c r="B2323" s="217">
        <v>42571</v>
      </c>
      <c r="C2323" s="218">
        <v>7.32</v>
      </c>
      <c r="D2323">
        <f>MAX(C2323:C$7096)</f>
        <v>7.47</v>
      </c>
      <c r="E2323" s="219">
        <f t="shared" si="72"/>
        <v>-2.0080321285140493E-2</v>
      </c>
      <c r="H2323" s="241">
        <v>6.8</v>
      </c>
      <c r="I2323">
        <f>MAX(H2323:H$7096)</f>
        <v>6.85</v>
      </c>
      <c r="J2323" s="219">
        <f t="shared" si="73"/>
        <v>-7.2992700729926753E-3</v>
      </c>
    </row>
    <row r="2324" spans="2:10">
      <c r="B2324" s="217">
        <v>42570</v>
      </c>
      <c r="C2324" s="218">
        <v>7.32</v>
      </c>
      <c r="D2324">
        <f>MAX(C2324:C$7096)</f>
        <v>7.47</v>
      </c>
      <c r="E2324" s="219">
        <f t="shared" si="72"/>
        <v>-2.0080321285140493E-2</v>
      </c>
      <c r="H2324" s="241">
        <v>6.8</v>
      </c>
      <c r="I2324">
        <f>MAX(H2324:H$7096)</f>
        <v>6.85</v>
      </c>
      <c r="J2324" s="219">
        <f t="shared" si="73"/>
        <v>-7.2992700729926753E-3</v>
      </c>
    </row>
    <row r="2325" spans="2:10">
      <c r="B2325" s="217">
        <v>42569</v>
      </c>
      <c r="C2325" s="218">
        <v>7.32</v>
      </c>
      <c r="D2325">
        <f>MAX(C2325:C$7096)</f>
        <v>7.47</v>
      </c>
      <c r="E2325" s="219">
        <f t="shared" si="72"/>
        <v>-2.0080321285140493E-2</v>
      </c>
      <c r="H2325" s="241">
        <v>6.8</v>
      </c>
      <c r="I2325">
        <f>MAX(H2325:H$7096)</f>
        <v>6.85</v>
      </c>
      <c r="J2325" s="219">
        <f t="shared" si="73"/>
        <v>-7.2992700729926753E-3</v>
      </c>
    </row>
    <row r="2326" spans="2:10">
      <c r="B2326" s="217">
        <v>42566</v>
      </c>
      <c r="C2326" s="218">
        <v>7.31</v>
      </c>
      <c r="D2326">
        <f>MAX(C2326:C$7096)</f>
        <v>7.47</v>
      </c>
      <c r="E2326" s="219">
        <f t="shared" si="72"/>
        <v>-2.141900937081662E-2</v>
      </c>
      <c r="H2326" s="241">
        <v>6.8</v>
      </c>
      <c r="I2326">
        <f>MAX(H2326:H$7096)</f>
        <v>6.85</v>
      </c>
      <c r="J2326" s="219">
        <f t="shared" si="73"/>
        <v>-7.2992700729926753E-3</v>
      </c>
    </row>
    <row r="2327" spans="2:10">
      <c r="B2327" s="217">
        <v>42565</v>
      </c>
      <c r="C2327" s="218">
        <v>7.31</v>
      </c>
      <c r="D2327">
        <f>MAX(C2327:C$7096)</f>
        <v>7.47</v>
      </c>
      <c r="E2327" s="219">
        <f t="shared" si="72"/>
        <v>-2.141900937081662E-2</v>
      </c>
      <c r="H2327" s="241">
        <v>6.8</v>
      </c>
      <c r="I2327">
        <f>MAX(H2327:H$7096)</f>
        <v>6.85</v>
      </c>
      <c r="J2327" s="219">
        <f t="shared" si="73"/>
        <v>-7.2992700729926753E-3</v>
      </c>
    </row>
    <row r="2328" spans="2:10">
      <c r="B2328" s="217">
        <v>42564</v>
      </c>
      <c r="C2328" s="218">
        <v>7.31</v>
      </c>
      <c r="D2328">
        <f>MAX(C2328:C$7096)</f>
        <v>7.47</v>
      </c>
      <c r="E2328" s="219">
        <f t="shared" si="72"/>
        <v>-2.141900937081662E-2</v>
      </c>
      <c r="H2328" s="241">
        <v>6.8</v>
      </c>
      <c r="I2328">
        <f>MAX(H2328:H$7096)</f>
        <v>6.85</v>
      </c>
      <c r="J2328" s="219">
        <f t="shared" si="73"/>
        <v>-7.2992700729926753E-3</v>
      </c>
    </row>
    <row r="2329" spans="2:10">
      <c r="B2329" s="217">
        <v>42563</v>
      </c>
      <c r="C2329" s="218">
        <v>7.31</v>
      </c>
      <c r="D2329">
        <f>MAX(C2329:C$7096)</f>
        <v>7.47</v>
      </c>
      <c r="E2329" s="219">
        <f t="shared" si="72"/>
        <v>-2.141900937081662E-2</v>
      </c>
      <c r="H2329" s="241">
        <v>6.8</v>
      </c>
      <c r="I2329">
        <f>MAX(H2329:H$7096)</f>
        <v>6.85</v>
      </c>
      <c r="J2329" s="219">
        <f t="shared" si="73"/>
        <v>-7.2992700729926753E-3</v>
      </c>
    </row>
    <row r="2330" spans="2:10">
      <c r="B2330" s="217">
        <v>42562</v>
      </c>
      <c r="C2330" s="218">
        <v>7.31</v>
      </c>
      <c r="D2330">
        <f>MAX(C2330:C$7096)</f>
        <v>7.47</v>
      </c>
      <c r="E2330" s="219">
        <f t="shared" si="72"/>
        <v>-2.141900937081662E-2</v>
      </c>
      <c r="H2330" s="241">
        <v>6.8</v>
      </c>
      <c r="I2330">
        <f>MAX(H2330:H$7096)</f>
        <v>6.85</v>
      </c>
      <c r="J2330" s="219">
        <f t="shared" si="73"/>
        <v>-7.2992700729926753E-3</v>
      </c>
    </row>
    <row r="2331" spans="2:10">
      <c r="B2331" s="217">
        <v>42559</v>
      </c>
      <c r="C2331" s="218">
        <v>7.3</v>
      </c>
      <c r="D2331">
        <f>MAX(C2331:C$7096)</f>
        <v>7.47</v>
      </c>
      <c r="E2331" s="219">
        <f t="shared" si="72"/>
        <v>-2.2757697456492629E-2</v>
      </c>
      <c r="H2331" s="241">
        <v>6.8</v>
      </c>
      <c r="I2331">
        <f>MAX(H2331:H$7096)</f>
        <v>6.85</v>
      </c>
      <c r="J2331" s="219">
        <f t="shared" si="73"/>
        <v>-7.2992700729926753E-3</v>
      </c>
    </row>
    <row r="2332" spans="2:10">
      <c r="B2332" s="217">
        <v>42558</v>
      </c>
      <c r="C2332" s="218">
        <v>7.3</v>
      </c>
      <c r="D2332">
        <f>MAX(C2332:C$7096)</f>
        <v>7.47</v>
      </c>
      <c r="E2332" s="219">
        <f t="shared" si="72"/>
        <v>-2.2757697456492629E-2</v>
      </c>
      <c r="H2332" s="241">
        <v>6.8</v>
      </c>
      <c r="I2332">
        <f>MAX(H2332:H$7096)</f>
        <v>6.85</v>
      </c>
      <c r="J2332" s="219">
        <f t="shared" si="73"/>
        <v>-7.2992700729926753E-3</v>
      </c>
    </row>
    <row r="2333" spans="2:10">
      <c r="B2333" s="217">
        <v>42557</v>
      </c>
      <c r="C2333" s="218">
        <v>7.3</v>
      </c>
      <c r="D2333">
        <f>MAX(C2333:C$7096)</f>
        <v>7.47</v>
      </c>
      <c r="E2333" s="219">
        <f t="shared" si="72"/>
        <v>-2.2757697456492629E-2</v>
      </c>
      <c r="H2333" s="241">
        <v>6.8</v>
      </c>
      <c r="I2333">
        <f>MAX(H2333:H$7096)</f>
        <v>6.85</v>
      </c>
      <c r="J2333" s="219">
        <f t="shared" si="73"/>
        <v>-7.2992700729926753E-3</v>
      </c>
    </row>
    <row r="2334" spans="2:10">
      <c r="B2334" s="217">
        <v>42556</v>
      </c>
      <c r="C2334" s="218">
        <v>7.3</v>
      </c>
      <c r="D2334">
        <f>MAX(C2334:C$7096)</f>
        <v>7.47</v>
      </c>
      <c r="E2334" s="219">
        <f t="shared" si="72"/>
        <v>-2.2757697456492629E-2</v>
      </c>
      <c r="H2334" s="241">
        <v>6.8</v>
      </c>
      <c r="I2334">
        <f>MAX(H2334:H$7096)</f>
        <v>6.85</v>
      </c>
      <c r="J2334" s="219">
        <f t="shared" si="73"/>
        <v>-7.2992700729926753E-3</v>
      </c>
    </row>
    <row r="2335" spans="2:10">
      <c r="B2335" s="217">
        <v>42555</v>
      </c>
      <c r="C2335" s="218">
        <v>7.3</v>
      </c>
      <c r="D2335">
        <f>MAX(C2335:C$7096)</f>
        <v>7.47</v>
      </c>
      <c r="E2335" s="219">
        <f t="shared" si="72"/>
        <v>-2.2757697456492629E-2</v>
      </c>
      <c r="H2335" s="241">
        <v>6.8</v>
      </c>
      <c r="I2335">
        <f>MAX(H2335:H$7096)</f>
        <v>6.85</v>
      </c>
      <c r="J2335" s="219">
        <f t="shared" si="73"/>
        <v>-7.2992700729926753E-3</v>
      </c>
    </row>
    <row r="2336" spans="2:10">
      <c r="B2336" s="217">
        <v>42552</v>
      </c>
      <c r="C2336" s="218">
        <v>7.29</v>
      </c>
      <c r="D2336">
        <f>MAX(C2336:C$7096)</f>
        <v>7.47</v>
      </c>
      <c r="E2336" s="219">
        <f t="shared" si="72"/>
        <v>-2.4096385542168638E-2</v>
      </c>
      <c r="H2336" s="241">
        <v>6.8</v>
      </c>
      <c r="I2336">
        <f>MAX(H2336:H$7096)</f>
        <v>6.85</v>
      </c>
      <c r="J2336" s="219">
        <f t="shared" si="73"/>
        <v>-7.2992700729926753E-3</v>
      </c>
    </row>
    <row r="2337" spans="2:10">
      <c r="B2337" s="217">
        <v>42551</v>
      </c>
      <c r="C2337" s="218">
        <v>7.29</v>
      </c>
      <c r="D2337">
        <f>MAX(C2337:C$7096)</f>
        <v>7.47</v>
      </c>
      <c r="E2337" s="219">
        <f t="shared" si="72"/>
        <v>-2.4096385542168638E-2</v>
      </c>
      <c r="H2337" s="241">
        <v>6.8</v>
      </c>
      <c r="I2337">
        <f>MAX(H2337:H$7096)</f>
        <v>6.85</v>
      </c>
      <c r="J2337" s="219">
        <f t="shared" si="73"/>
        <v>-7.2992700729926753E-3</v>
      </c>
    </row>
    <row r="2338" spans="2:10">
      <c r="B2338" s="217">
        <v>42550</v>
      </c>
      <c r="C2338" s="218">
        <v>7.29</v>
      </c>
      <c r="D2338">
        <f>MAX(C2338:C$7096)</f>
        <v>7.47</v>
      </c>
      <c r="E2338" s="219">
        <f t="shared" si="72"/>
        <v>-2.4096385542168638E-2</v>
      </c>
      <c r="H2338" s="241">
        <v>6.8</v>
      </c>
      <c r="I2338">
        <f>MAX(H2338:H$7096)</f>
        <v>6.85</v>
      </c>
      <c r="J2338" s="219">
        <f t="shared" si="73"/>
        <v>-7.2992700729926753E-3</v>
      </c>
    </row>
    <row r="2339" spans="2:10">
      <c r="B2339" s="217">
        <v>42549</v>
      </c>
      <c r="C2339" s="218">
        <v>7.28</v>
      </c>
      <c r="D2339">
        <f>MAX(C2339:C$7096)</f>
        <v>7.47</v>
      </c>
      <c r="E2339" s="219">
        <f t="shared" si="72"/>
        <v>-2.5435073627844647E-2</v>
      </c>
      <c r="H2339" s="241">
        <v>6.8</v>
      </c>
      <c r="I2339">
        <f>MAX(H2339:H$7096)</f>
        <v>6.85</v>
      </c>
      <c r="J2339" s="219">
        <f t="shared" si="73"/>
        <v>-7.2992700729926753E-3</v>
      </c>
    </row>
    <row r="2340" spans="2:10">
      <c r="B2340" s="217">
        <v>42548</v>
      </c>
      <c r="C2340" s="218">
        <v>7.28</v>
      </c>
      <c r="D2340">
        <f>MAX(C2340:C$7096)</f>
        <v>7.47</v>
      </c>
      <c r="E2340" s="219">
        <f t="shared" si="72"/>
        <v>-2.5435073627844647E-2</v>
      </c>
      <c r="H2340" s="241">
        <v>6.8</v>
      </c>
      <c r="I2340">
        <f>MAX(H2340:H$7096)</f>
        <v>6.85</v>
      </c>
      <c r="J2340" s="219">
        <f t="shared" si="73"/>
        <v>-7.2992700729926753E-3</v>
      </c>
    </row>
    <row r="2341" spans="2:10">
      <c r="B2341" s="217">
        <v>42545</v>
      </c>
      <c r="C2341" s="218">
        <v>7.28</v>
      </c>
      <c r="D2341">
        <f>MAX(C2341:C$7096)</f>
        <v>7.47</v>
      </c>
      <c r="E2341" s="219">
        <f t="shared" si="72"/>
        <v>-2.5435073627844647E-2</v>
      </c>
      <c r="H2341" s="241">
        <v>6.8</v>
      </c>
      <c r="I2341">
        <f>MAX(H2341:H$7096)</f>
        <v>6.85</v>
      </c>
      <c r="J2341" s="219">
        <f t="shared" si="73"/>
        <v>-7.2992700729926753E-3</v>
      </c>
    </row>
    <row r="2342" spans="2:10">
      <c r="B2342" s="217">
        <v>42544</v>
      </c>
      <c r="C2342" s="218">
        <v>7.28</v>
      </c>
      <c r="D2342">
        <f>MAX(C2342:C$7096)</f>
        <v>7.47</v>
      </c>
      <c r="E2342" s="219">
        <f t="shared" si="72"/>
        <v>-2.5435073627844647E-2</v>
      </c>
      <c r="H2342" s="241">
        <v>6.8</v>
      </c>
      <c r="I2342">
        <f>MAX(H2342:H$7096)</f>
        <v>6.85</v>
      </c>
      <c r="J2342" s="219">
        <f t="shared" si="73"/>
        <v>-7.2992700729926753E-3</v>
      </c>
    </row>
    <row r="2343" spans="2:10">
      <c r="B2343" s="217">
        <v>42543</v>
      </c>
      <c r="C2343" s="218">
        <v>7.28</v>
      </c>
      <c r="D2343">
        <f>MAX(C2343:C$7096)</f>
        <v>7.47</v>
      </c>
      <c r="E2343" s="219">
        <f t="shared" si="72"/>
        <v>-2.5435073627844647E-2</v>
      </c>
      <c r="H2343" s="241">
        <v>6.8</v>
      </c>
      <c r="I2343">
        <f>MAX(H2343:H$7096)</f>
        <v>6.85</v>
      </c>
      <c r="J2343" s="219">
        <f t="shared" si="73"/>
        <v>-7.2992700729926753E-3</v>
      </c>
    </row>
    <row r="2344" spans="2:10">
      <c r="B2344" s="217">
        <v>42542</v>
      </c>
      <c r="C2344" s="218">
        <v>7.28</v>
      </c>
      <c r="D2344">
        <f>MAX(C2344:C$7096)</f>
        <v>7.47</v>
      </c>
      <c r="E2344" s="219">
        <f t="shared" si="72"/>
        <v>-2.5435073627844647E-2</v>
      </c>
      <c r="H2344" s="241">
        <v>6.8</v>
      </c>
      <c r="I2344">
        <f>MAX(H2344:H$7096)</f>
        <v>6.85</v>
      </c>
      <c r="J2344" s="219">
        <f t="shared" si="73"/>
        <v>-7.2992700729926753E-3</v>
      </c>
    </row>
    <row r="2345" spans="2:10">
      <c r="B2345" s="217">
        <v>42541</v>
      </c>
      <c r="C2345" s="218">
        <v>7.27</v>
      </c>
      <c r="D2345">
        <f>MAX(C2345:C$7096)</f>
        <v>7.47</v>
      </c>
      <c r="E2345" s="219">
        <f t="shared" si="72"/>
        <v>-2.6773761713520774E-2</v>
      </c>
      <c r="H2345" s="241">
        <v>6.8</v>
      </c>
      <c r="I2345">
        <f>MAX(H2345:H$7096)</f>
        <v>6.85</v>
      </c>
      <c r="J2345" s="219">
        <f t="shared" si="73"/>
        <v>-7.2992700729926753E-3</v>
      </c>
    </row>
    <row r="2346" spans="2:10">
      <c r="B2346" s="217">
        <v>42538</v>
      </c>
      <c r="C2346" s="218">
        <v>7.27</v>
      </c>
      <c r="D2346">
        <f>MAX(C2346:C$7096)</f>
        <v>7.47</v>
      </c>
      <c r="E2346" s="219">
        <f t="shared" si="72"/>
        <v>-2.6773761713520774E-2</v>
      </c>
      <c r="H2346" s="241">
        <v>6.8</v>
      </c>
      <c r="I2346">
        <f>MAX(H2346:H$7096)</f>
        <v>6.85</v>
      </c>
      <c r="J2346" s="219">
        <f t="shared" si="73"/>
        <v>-7.2992700729926753E-3</v>
      </c>
    </row>
    <row r="2347" spans="2:10">
      <c r="B2347" s="217">
        <v>42537</v>
      </c>
      <c r="C2347" s="218">
        <v>7.27</v>
      </c>
      <c r="D2347">
        <f>MAX(C2347:C$7096)</f>
        <v>7.47</v>
      </c>
      <c r="E2347" s="219">
        <f t="shared" si="72"/>
        <v>-2.6773761713520774E-2</v>
      </c>
      <c r="H2347" s="241">
        <v>6.8</v>
      </c>
      <c r="I2347">
        <f>MAX(H2347:H$7096)</f>
        <v>6.85</v>
      </c>
      <c r="J2347" s="219">
        <f t="shared" si="73"/>
        <v>-7.2992700729926753E-3</v>
      </c>
    </row>
    <row r="2348" spans="2:10">
      <c r="B2348" s="217">
        <v>42536</v>
      </c>
      <c r="C2348" s="218">
        <v>7.27</v>
      </c>
      <c r="D2348">
        <f>MAX(C2348:C$7096)</f>
        <v>7.47</v>
      </c>
      <c r="E2348" s="219">
        <f t="shared" si="72"/>
        <v>-2.6773761713520774E-2</v>
      </c>
      <c r="H2348" s="241">
        <v>6.8</v>
      </c>
      <c r="I2348">
        <f>MAX(H2348:H$7096)</f>
        <v>6.85</v>
      </c>
      <c r="J2348" s="219">
        <f t="shared" si="73"/>
        <v>-7.2992700729926753E-3</v>
      </c>
    </row>
    <row r="2349" spans="2:10">
      <c r="B2349" s="217">
        <v>42535</v>
      </c>
      <c r="C2349" s="218">
        <v>7.26</v>
      </c>
      <c r="D2349">
        <f>MAX(C2349:C$7096)</f>
        <v>7.47</v>
      </c>
      <c r="E2349" s="219">
        <f t="shared" si="72"/>
        <v>-2.8112449799196783E-2</v>
      </c>
      <c r="H2349" s="241">
        <v>6.8</v>
      </c>
      <c r="I2349">
        <f>MAX(H2349:H$7096)</f>
        <v>6.85</v>
      </c>
      <c r="J2349" s="219">
        <f t="shared" si="73"/>
        <v>-7.2992700729926753E-3</v>
      </c>
    </row>
    <row r="2350" spans="2:10">
      <c r="B2350" s="217">
        <v>42534</v>
      </c>
      <c r="C2350" s="218">
        <v>7.26</v>
      </c>
      <c r="D2350">
        <f>MAX(C2350:C$7096)</f>
        <v>7.47</v>
      </c>
      <c r="E2350" s="219">
        <f t="shared" si="72"/>
        <v>-2.8112449799196783E-2</v>
      </c>
      <c r="H2350" s="241">
        <v>6.8</v>
      </c>
      <c r="I2350">
        <f>MAX(H2350:H$7096)</f>
        <v>6.85</v>
      </c>
      <c r="J2350" s="219">
        <f t="shared" si="73"/>
        <v>-7.2992700729926753E-3</v>
      </c>
    </row>
    <row r="2351" spans="2:10">
      <c r="B2351" s="217">
        <v>42531</v>
      </c>
      <c r="C2351" s="218">
        <v>7.26</v>
      </c>
      <c r="D2351">
        <f>MAX(C2351:C$7096)</f>
        <v>7.47</v>
      </c>
      <c r="E2351" s="219">
        <f t="shared" si="72"/>
        <v>-2.8112449799196783E-2</v>
      </c>
      <c r="H2351" s="241">
        <v>6.8</v>
      </c>
      <c r="I2351">
        <f>MAX(H2351:H$7096)</f>
        <v>6.85</v>
      </c>
      <c r="J2351" s="219">
        <f t="shared" si="73"/>
        <v>-7.2992700729926753E-3</v>
      </c>
    </row>
    <row r="2352" spans="2:10">
      <c r="B2352" s="217">
        <v>42530</v>
      </c>
      <c r="C2352" s="218">
        <v>7.26</v>
      </c>
      <c r="D2352">
        <f>MAX(C2352:C$7096)</f>
        <v>7.47</v>
      </c>
      <c r="E2352" s="219">
        <f t="shared" si="72"/>
        <v>-2.8112449799196783E-2</v>
      </c>
      <c r="H2352" s="241">
        <v>6.8</v>
      </c>
      <c r="I2352">
        <f>MAX(H2352:H$7096)</f>
        <v>6.85</v>
      </c>
      <c r="J2352" s="219">
        <f t="shared" si="73"/>
        <v>-7.2992700729926753E-3</v>
      </c>
    </row>
    <row r="2353" spans="2:10">
      <c r="B2353" s="217">
        <v>42529</v>
      </c>
      <c r="C2353" s="218">
        <v>7.25</v>
      </c>
      <c r="D2353">
        <f>MAX(C2353:C$7096)</f>
        <v>7.47</v>
      </c>
      <c r="E2353" s="219">
        <f t="shared" si="72"/>
        <v>-2.9451137884872792E-2</v>
      </c>
      <c r="H2353" s="241">
        <v>6.8</v>
      </c>
      <c r="I2353">
        <f>MAX(H2353:H$7096)</f>
        <v>6.85</v>
      </c>
      <c r="J2353" s="219">
        <f t="shared" si="73"/>
        <v>-7.2992700729926753E-3</v>
      </c>
    </row>
    <row r="2354" spans="2:10">
      <c r="B2354" s="217">
        <v>42528</v>
      </c>
      <c r="C2354" s="218">
        <v>7.25</v>
      </c>
      <c r="D2354">
        <f>MAX(C2354:C$7096)</f>
        <v>7.47</v>
      </c>
      <c r="E2354" s="219">
        <f t="shared" si="72"/>
        <v>-2.9451137884872792E-2</v>
      </c>
      <c r="H2354" s="241">
        <v>6.8</v>
      </c>
      <c r="I2354">
        <f>MAX(H2354:H$7096)</f>
        <v>6.85</v>
      </c>
      <c r="J2354" s="219">
        <f t="shared" si="73"/>
        <v>-7.2992700729926753E-3</v>
      </c>
    </row>
    <row r="2355" spans="2:10">
      <c r="B2355" s="217">
        <v>42527</v>
      </c>
      <c r="C2355" s="218">
        <v>7.25</v>
      </c>
      <c r="D2355">
        <f>MAX(C2355:C$7096)</f>
        <v>7.47</v>
      </c>
      <c r="E2355" s="219">
        <f t="shared" si="72"/>
        <v>-2.9451137884872792E-2</v>
      </c>
      <c r="H2355" s="241">
        <v>6.8</v>
      </c>
      <c r="I2355">
        <f>MAX(H2355:H$7096)</f>
        <v>6.85</v>
      </c>
      <c r="J2355" s="219">
        <f t="shared" si="73"/>
        <v>-7.2992700729926753E-3</v>
      </c>
    </row>
    <row r="2356" spans="2:10">
      <c r="B2356" s="217">
        <v>42524</v>
      </c>
      <c r="C2356" s="218">
        <v>7.24</v>
      </c>
      <c r="D2356">
        <f>MAX(C2356:C$7096)</f>
        <v>7.47</v>
      </c>
      <c r="E2356" s="219">
        <f t="shared" si="72"/>
        <v>-3.0789825970548801E-2</v>
      </c>
      <c r="H2356" s="241">
        <v>6.8</v>
      </c>
      <c r="I2356">
        <f>MAX(H2356:H$7096)</f>
        <v>6.85</v>
      </c>
      <c r="J2356" s="219">
        <f t="shared" si="73"/>
        <v>-7.2992700729926753E-3</v>
      </c>
    </row>
    <row r="2357" spans="2:10">
      <c r="B2357" s="217">
        <v>42523</v>
      </c>
      <c r="C2357" s="218">
        <v>7.24</v>
      </c>
      <c r="D2357">
        <f>MAX(C2357:C$7096)</f>
        <v>7.47</v>
      </c>
      <c r="E2357" s="219">
        <f t="shared" si="72"/>
        <v>-3.0789825970548801E-2</v>
      </c>
      <c r="H2357" s="241">
        <v>6.8</v>
      </c>
      <c r="I2357">
        <f>MAX(H2357:H$7096)</f>
        <v>6.85</v>
      </c>
      <c r="J2357" s="219">
        <f t="shared" si="73"/>
        <v>-7.2992700729926753E-3</v>
      </c>
    </row>
    <row r="2358" spans="2:10">
      <c r="B2358" s="217">
        <v>42522</v>
      </c>
      <c r="C2358" s="218">
        <v>7.24</v>
      </c>
      <c r="D2358">
        <f>MAX(C2358:C$7096)</f>
        <v>7.47</v>
      </c>
      <c r="E2358" s="219">
        <f t="shared" si="72"/>
        <v>-3.0789825970548801E-2</v>
      </c>
      <c r="H2358" s="241">
        <v>6.8</v>
      </c>
      <c r="I2358">
        <f>MAX(H2358:H$7096)</f>
        <v>6.85</v>
      </c>
      <c r="J2358" s="219">
        <f t="shared" si="73"/>
        <v>-7.2992700729926753E-3</v>
      </c>
    </row>
    <row r="2359" spans="2:10">
      <c r="B2359" s="217">
        <v>42521</v>
      </c>
      <c r="C2359" s="218">
        <v>7.24</v>
      </c>
      <c r="D2359">
        <f>MAX(C2359:C$7096)</f>
        <v>7.47</v>
      </c>
      <c r="E2359" s="219">
        <f t="shared" si="72"/>
        <v>-3.0789825970548801E-2</v>
      </c>
      <c r="H2359" s="241">
        <v>6.85</v>
      </c>
      <c r="I2359">
        <f>MAX(H2359:H$7096)</f>
        <v>6.85</v>
      </c>
      <c r="J2359" s="219">
        <f t="shared" si="73"/>
        <v>0</v>
      </c>
    </row>
    <row r="2360" spans="2:10">
      <c r="B2360" s="217">
        <v>42520</v>
      </c>
      <c r="C2360" s="218">
        <v>7.24</v>
      </c>
      <c r="D2360">
        <f>MAX(C2360:C$7096)</f>
        <v>7.47</v>
      </c>
      <c r="E2360" s="219">
        <f t="shared" si="72"/>
        <v>-3.0789825970548801E-2</v>
      </c>
      <c r="H2360" s="241">
        <v>6.85</v>
      </c>
      <c r="I2360">
        <f>MAX(H2360:H$7096)</f>
        <v>6.85</v>
      </c>
      <c r="J2360" s="219">
        <f t="shared" si="73"/>
        <v>0</v>
      </c>
    </row>
    <row r="2361" spans="2:10">
      <c r="B2361" s="217">
        <v>42517</v>
      </c>
      <c r="C2361" s="218">
        <v>7.23</v>
      </c>
      <c r="D2361">
        <f>MAX(C2361:C$7096)</f>
        <v>7.47</v>
      </c>
      <c r="E2361" s="219">
        <f t="shared" si="72"/>
        <v>-3.2128514056224813E-2</v>
      </c>
      <c r="H2361" s="241">
        <v>6.85</v>
      </c>
      <c r="I2361">
        <f>MAX(H2361:H$7096)</f>
        <v>6.85</v>
      </c>
      <c r="J2361" s="219">
        <f t="shared" si="73"/>
        <v>0</v>
      </c>
    </row>
    <row r="2362" spans="2:10">
      <c r="B2362" s="217">
        <v>42516</v>
      </c>
      <c r="C2362" s="218">
        <v>7.23</v>
      </c>
      <c r="D2362">
        <f>MAX(C2362:C$7096)</f>
        <v>7.47</v>
      </c>
      <c r="E2362" s="219">
        <f t="shared" si="72"/>
        <v>-3.2128514056224813E-2</v>
      </c>
      <c r="H2362" s="241">
        <v>6.85</v>
      </c>
      <c r="I2362">
        <f>MAX(H2362:H$7096)</f>
        <v>6.85</v>
      </c>
      <c r="J2362" s="219">
        <f t="shared" si="73"/>
        <v>0</v>
      </c>
    </row>
    <row r="2363" spans="2:10">
      <c r="B2363" s="217">
        <v>42515</v>
      </c>
      <c r="C2363" s="218">
        <v>7.23</v>
      </c>
      <c r="D2363">
        <f>MAX(C2363:C$7096)</f>
        <v>7.47</v>
      </c>
      <c r="E2363" s="219">
        <f t="shared" si="72"/>
        <v>-3.2128514056224813E-2</v>
      </c>
      <c r="H2363" s="241">
        <v>6.85</v>
      </c>
      <c r="I2363">
        <f>MAX(H2363:H$7096)</f>
        <v>6.85</v>
      </c>
      <c r="J2363" s="219">
        <f t="shared" si="73"/>
        <v>0</v>
      </c>
    </row>
    <row r="2364" spans="2:10">
      <c r="B2364" s="217">
        <v>42514</v>
      </c>
      <c r="C2364" s="218">
        <v>7.23</v>
      </c>
      <c r="D2364">
        <f>MAX(C2364:C$7096)</f>
        <v>7.47</v>
      </c>
      <c r="E2364" s="219">
        <f t="shared" si="72"/>
        <v>-3.2128514056224813E-2</v>
      </c>
      <c r="H2364" s="241">
        <v>6.85</v>
      </c>
      <c r="I2364">
        <f>MAX(H2364:H$7096)</f>
        <v>6.85</v>
      </c>
      <c r="J2364" s="219">
        <f t="shared" si="73"/>
        <v>0</v>
      </c>
    </row>
    <row r="2365" spans="2:10">
      <c r="B2365" s="217">
        <v>42513</v>
      </c>
      <c r="C2365" s="218">
        <v>7.23</v>
      </c>
      <c r="D2365">
        <f>MAX(C2365:C$7096)</f>
        <v>7.47</v>
      </c>
      <c r="E2365" s="219">
        <f t="shared" si="72"/>
        <v>-3.2128514056224813E-2</v>
      </c>
      <c r="H2365" s="241">
        <v>6.85</v>
      </c>
      <c r="I2365">
        <f>MAX(H2365:H$7096)</f>
        <v>6.85</v>
      </c>
      <c r="J2365" s="219">
        <f t="shared" si="73"/>
        <v>0</v>
      </c>
    </row>
    <row r="2366" spans="2:10">
      <c r="B2366" s="217">
        <v>42510</v>
      </c>
      <c r="C2366" s="218">
        <v>7.22</v>
      </c>
      <c r="D2366">
        <f>MAX(C2366:C$7096)</f>
        <v>7.47</v>
      </c>
      <c r="E2366" s="219">
        <f t="shared" si="72"/>
        <v>-3.3467202141900937E-2</v>
      </c>
      <c r="H2366" s="241">
        <v>6.85</v>
      </c>
      <c r="I2366">
        <f>MAX(H2366:H$7096)</f>
        <v>6.85</v>
      </c>
      <c r="J2366" s="219">
        <f t="shared" si="73"/>
        <v>0</v>
      </c>
    </row>
    <row r="2367" spans="2:10">
      <c r="B2367" s="217">
        <v>42509</v>
      </c>
      <c r="C2367" s="218">
        <v>7.22</v>
      </c>
      <c r="D2367">
        <f>MAX(C2367:C$7096)</f>
        <v>7.47</v>
      </c>
      <c r="E2367" s="219">
        <f t="shared" si="72"/>
        <v>-3.3467202141900937E-2</v>
      </c>
      <c r="H2367" s="241">
        <v>6.85</v>
      </c>
      <c r="I2367">
        <f>MAX(H2367:H$7096)</f>
        <v>6.85</v>
      </c>
      <c r="J2367" s="219">
        <f t="shared" si="73"/>
        <v>0</v>
      </c>
    </row>
    <row r="2368" spans="2:10">
      <c r="B2368" s="217">
        <v>42508</v>
      </c>
      <c r="C2368" s="218">
        <v>7.22</v>
      </c>
      <c r="D2368">
        <f>MAX(C2368:C$7096)</f>
        <v>7.47</v>
      </c>
      <c r="E2368" s="219">
        <f t="shared" si="72"/>
        <v>-3.3467202141900937E-2</v>
      </c>
      <c r="H2368" s="241">
        <v>6.85</v>
      </c>
      <c r="I2368">
        <f>MAX(H2368:H$7096)</f>
        <v>6.85</v>
      </c>
      <c r="J2368" s="219">
        <f t="shared" si="73"/>
        <v>0</v>
      </c>
    </row>
    <row r="2369" spans="2:10">
      <c r="B2369" s="217">
        <v>42507</v>
      </c>
      <c r="C2369" s="218">
        <v>7.22</v>
      </c>
      <c r="D2369">
        <f>MAX(C2369:C$7096)</f>
        <v>7.47</v>
      </c>
      <c r="E2369" s="219">
        <f t="shared" si="72"/>
        <v>-3.3467202141900937E-2</v>
      </c>
      <c r="H2369" s="241">
        <v>6.85</v>
      </c>
      <c r="I2369">
        <f>MAX(H2369:H$7096)</f>
        <v>6.85</v>
      </c>
      <c r="J2369" s="219">
        <f t="shared" si="73"/>
        <v>0</v>
      </c>
    </row>
    <row r="2370" spans="2:10">
      <c r="B2370" s="217">
        <v>42506</v>
      </c>
      <c r="C2370" s="218">
        <v>7.21</v>
      </c>
      <c r="D2370">
        <f>MAX(C2370:C$7096)</f>
        <v>7.47</v>
      </c>
      <c r="E2370" s="219">
        <f t="shared" ref="E2370:E2433" si="74">(C2370-D2370)/D2370</f>
        <v>-3.4805890227576949E-2</v>
      </c>
      <c r="H2370" s="241">
        <v>6.85</v>
      </c>
      <c r="I2370">
        <f>MAX(H2370:H$7096)</f>
        <v>6.85</v>
      </c>
      <c r="J2370" s="219">
        <f t="shared" ref="J2370:J2433" si="75">(H2370-I2370)/I2370</f>
        <v>0</v>
      </c>
    </row>
    <row r="2371" spans="2:10">
      <c r="B2371" s="217">
        <v>42503</v>
      </c>
      <c r="C2371" s="218">
        <v>7.21</v>
      </c>
      <c r="D2371">
        <f>MAX(C2371:C$7096)</f>
        <v>7.47</v>
      </c>
      <c r="E2371" s="219">
        <f t="shared" si="74"/>
        <v>-3.4805890227576949E-2</v>
      </c>
      <c r="H2371" s="241">
        <v>6.85</v>
      </c>
      <c r="I2371">
        <f>MAX(H2371:H$7096)</f>
        <v>6.85</v>
      </c>
      <c r="J2371" s="219">
        <f t="shared" si="75"/>
        <v>0</v>
      </c>
    </row>
    <row r="2372" spans="2:10">
      <c r="B2372" s="217">
        <v>42502</v>
      </c>
      <c r="C2372" s="218">
        <v>7.21</v>
      </c>
      <c r="D2372">
        <f>MAX(C2372:C$7096)</f>
        <v>7.47</v>
      </c>
      <c r="E2372" s="219">
        <f t="shared" si="74"/>
        <v>-3.4805890227576949E-2</v>
      </c>
      <c r="H2372" s="241">
        <v>6.85</v>
      </c>
      <c r="I2372">
        <f>MAX(H2372:H$7096)</f>
        <v>6.85</v>
      </c>
      <c r="J2372" s="219">
        <f t="shared" si="75"/>
        <v>0</v>
      </c>
    </row>
    <row r="2373" spans="2:10">
      <c r="B2373" s="217">
        <v>42501</v>
      </c>
      <c r="C2373" s="218">
        <v>7.21</v>
      </c>
      <c r="D2373">
        <f>MAX(C2373:C$7096)</f>
        <v>7.47</v>
      </c>
      <c r="E2373" s="219">
        <f t="shared" si="74"/>
        <v>-3.4805890227576949E-2</v>
      </c>
      <c r="H2373" s="241">
        <v>6.85</v>
      </c>
      <c r="I2373">
        <f>MAX(H2373:H$7096)</f>
        <v>6.85</v>
      </c>
      <c r="J2373" s="219">
        <f t="shared" si="75"/>
        <v>0</v>
      </c>
    </row>
    <row r="2374" spans="2:10">
      <c r="B2374" s="217">
        <v>42500</v>
      </c>
      <c r="C2374" s="218">
        <v>7.2</v>
      </c>
      <c r="D2374">
        <f>MAX(C2374:C$7096)</f>
        <v>7.47</v>
      </c>
      <c r="E2374" s="219">
        <f t="shared" si="74"/>
        <v>-3.6144578313252955E-2</v>
      </c>
      <c r="H2374" s="241">
        <v>6.85</v>
      </c>
      <c r="I2374">
        <f>MAX(H2374:H$7096)</f>
        <v>6.85</v>
      </c>
      <c r="J2374" s="219">
        <f t="shared" si="75"/>
        <v>0</v>
      </c>
    </row>
    <row r="2375" spans="2:10">
      <c r="B2375" s="217">
        <v>42499</v>
      </c>
      <c r="C2375" s="218">
        <v>7.2</v>
      </c>
      <c r="D2375">
        <f>MAX(C2375:C$7096)</f>
        <v>7.47</v>
      </c>
      <c r="E2375" s="219">
        <f t="shared" si="74"/>
        <v>-3.6144578313252955E-2</v>
      </c>
      <c r="H2375" s="241">
        <v>6.85</v>
      </c>
      <c r="I2375">
        <f>MAX(H2375:H$7096)</f>
        <v>6.85</v>
      </c>
      <c r="J2375" s="219">
        <f t="shared" si="75"/>
        <v>0</v>
      </c>
    </row>
    <row r="2376" spans="2:10">
      <c r="B2376" s="217">
        <v>42496</v>
      </c>
      <c r="C2376" s="218">
        <v>7.2</v>
      </c>
      <c r="D2376">
        <f>MAX(C2376:C$7096)</f>
        <v>7.47</v>
      </c>
      <c r="E2376" s="219">
        <f t="shared" si="74"/>
        <v>-3.6144578313252955E-2</v>
      </c>
      <c r="H2376" s="241">
        <v>6.85</v>
      </c>
      <c r="I2376">
        <f>MAX(H2376:H$7096)</f>
        <v>6.85</v>
      </c>
      <c r="J2376" s="219">
        <f t="shared" si="75"/>
        <v>0</v>
      </c>
    </row>
    <row r="2377" spans="2:10">
      <c r="B2377" s="217">
        <v>42495</v>
      </c>
      <c r="C2377" s="218">
        <v>7.2</v>
      </c>
      <c r="D2377">
        <f>MAX(C2377:C$7096)</f>
        <v>7.47</v>
      </c>
      <c r="E2377" s="219">
        <f t="shared" si="74"/>
        <v>-3.6144578313252955E-2</v>
      </c>
      <c r="H2377" s="241">
        <v>6.85</v>
      </c>
      <c r="I2377">
        <f>MAX(H2377:H$7096)</f>
        <v>6.85</v>
      </c>
      <c r="J2377" s="219">
        <f t="shared" si="75"/>
        <v>0</v>
      </c>
    </row>
    <row r="2378" spans="2:10">
      <c r="B2378" s="217">
        <v>42494</v>
      </c>
      <c r="C2378" s="218">
        <v>7.19</v>
      </c>
      <c r="D2378">
        <f>MAX(C2378:C$7096)</f>
        <v>7.47</v>
      </c>
      <c r="E2378" s="219">
        <f t="shared" si="74"/>
        <v>-3.7483266398928967E-2</v>
      </c>
      <c r="H2378" s="241">
        <v>6.85</v>
      </c>
      <c r="I2378">
        <f>MAX(H2378:H$7096)</f>
        <v>6.85</v>
      </c>
      <c r="J2378" s="219">
        <f t="shared" si="75"/>
        <v>0</v>
      </c>
    </row>
    <row r="2379" spans="2:10">
      <c r="B2379" s="217">
        <v>42493</v>
      </c>
      <c r="C2379" s="218">
        <v>7.19</v>
      </c>
      <c r="D2379">
        <f>MAX(C2379:C$7096)</f>
        <v>7.47</v>
      </c>
      <c r="E2379" s="219">
        <f t="shared" si="74"/>
        <v>-3.7483266398928967E-2</v>
      </c>
      <c r="H2379" s="241">
        <v>6.85</v>
      </c>
      <c r="I2379">
        <f>MAX(H2379:H$7096)</f>
        <v>6.85</v>
      </c>
      <c r="J2379" s="219">
        <f t="shared" si="75"/>
        <v>0</v>
      </c>
    </row>
    <row r="2380" spans="2:10">
      <c r="B2380" s="217">
        <v>42492</v>
      </c>
      <c r="C2380" s="218">
        <v>7.19</v>
      </c>
      <c r="D2380">
        <f>MAX(C2380:C$7096)</f>
        <v>7.47</v>
      </c>
      <c r="E2380" s="219">
        <f t="shared" si="74"/>
        <v>-3.7483266398928967E-2</v>
      </c>
      <c r="H2380" s="241">
        <v>6.85</v>
      </c>
      <c r="I2380">
        <f>MAX(H2380:H$7096)</f>
        <v>6.85</v>
      </c>
      <c r="J2380" s="219">
        <f t="shared" si="75"/>
        <v>0</v>
      </c>
    </row>
    <row r="2381" spans="2:10">
      <c r="B2381" s="217">
        <v>42489</v>
      </c>
      <c r="C2381" s="218">
        <v>7.18</v>
      </c>
      <c r="D2381">
        <f>MAX(C2381:C$7096)</f>
        <v>7.47</v>
      </c>
      <c r="E2381" s="219">
        <f t="shared" si="74"/>
        <v>-3.8821954484605091E-2</v>
      </c>
      <c r="H2381" s="241">
        <v>6.85</v>
      </c>
      <c r="I2381">
        <f>MAX(H2381:H$7096)</f>
        <v>6.85</v>
      </c>
      <c r="J2381" s="219">
        <f t="shared" si="75"/>
        <v>0</v>
      </c>
    </row>
    <row r="2382" spans="2:10">
      <c r="B2382" s="217">
        <v>42488</v>
      </c>
      <c r="C2382" s="218">
        <v>7.18</v>
      </c>
      <c r="D2382">
        <f>MAX(C2382:C$7096)</f>
        <v>7.47</v>
      </c>
      <c r="E2382" s="219">
        <f t="shared" si="74"/>
        <v>-3.8821954484605091E-2</v>
      </c>
      <c r="H2382" s="241">
        <v>6.85</v>
      </c>
      <c r="I2382">
        <f>MAX(H2382:H$7096)</f>
        <v>6.85</v>
      </c>
      <c r="J2382" s="219">
        <f t="shared" si="75"/>
        <v>0</v>
      </c>
    </row>
    <row r="2383" spans="2:10">
      <c r="B2383" s="217">
        <v>42487</v>
      </c>
      <c r="C2383" s="218">
        <v>7.18</v>
      </c>
      <c r="D2383">
        <f>MAX(C2383:C$7096)</f>
        <v>7.47</v>
      </c>
      <c r="E2383" s="219">
        <f t="shared" si="74"/>
        <v>-3.8821954484605091E-2</v>
      </c>
      <c r="H2383" s="241">
        <v>6.85</v>
      </c>
      <c r="I2383">
        <f>MAX(H2383:H$7096)</f>
        <v>6.85</v>
      </c>
      <c r="J2383" s="219">
        <f t="shared" si="75"/>
        <v>0</v>
      </c>
    </row>
    <row r="2384" spans="2:10">
      <c r="B2384" s="217">
        <v>42486</v>
      </c>
      <c r="C2384" s="218">
        <v>7.18</v>
      </c>
      <c r="D2384">
        <f>MAX(C2384:C$7096)</f>
        <v>7.47</v>
      </c>
      <c r="E2384" s="219">
        <f t="shared" si="74"/>
        <v>-3.8821954484605091E-2</v>
      </c>
      <c r="H2384" s="241">
        <v>6.85</v>
      </c>
      <c r="I2384">
        <f>MAX(H2384:H$7096)</f>
        <v>6.85</v>
      </c>
      <c r="J2384" s="219">
        <f t="shared" si="75"/>
        <v>0</v>
      </c>
    </row>
    <row r="2385" spans="2:10">
      <c r="B2385" s="217">
        <v>42485</v>
      </c>
      <c r="C2385" s="218">
        <v>7.18</v>
      </c>
      <c r="D2385">
        <f>MAX(C2385:C$7096)</f>
        <v>7.47</v>
      </c>
      <c r="E2385" s="219">
        <f t="shared" si="74"/>
        <v>-3.8821954484605091E-2</v>
      </c>
      <c r="H2385" s="241">
        <v>6.85</v>
      </c>
      <c r="I2385">
        <f>MAX(H2385:H$7096)</f>
        <v>6.85</v>
      </c>
      <c r="J2385" s="219">
        <f t="shared" si="75"/>
        <v>0</v>
      </c>
    </row>
    <row r="2386" spans="2:10">
      <c r="B2386" s="217">
        <v>42482</v>
      </c>
      <c r="C2386" s="218">
        <v>7.21</v>
      </c>
      <c r="D2386">
        <f>MAX(C2386:C$7096)</f>
        <v>7.47</v>
      </c>
      <c r="E2386" s="219">
        <f t="shared" si="74"/>
        <v>-3.4805890227576949E-2</v>
      </c>
      <c r="H2386" s="241">
        <v>6.85</v>
      </c>
      <c r="I2386">
        <f>MAX(H2386:H$7096)</f>
        <v>6.85</v>
      </c>
      <c r="J2386" s="219">
        <f t="shared" si="75"/>
        <v>0</v>
      </c>
    </row>
    <row r="2387" spans="2:10">
      <c r="B2387" s="217">
        <v>42481</v>
      </c>
      <c r="C2387" s="218">
        <v>7.21</v>
      </c>
      <c r="D2387">
        <f>MAX(C2387:C$7096)</f>
        <v>7.47</v>
      </c>
      <c r="E2387" s="219">
        <f t="shared" si="74"/>
        <v>-3.4805890227576949E-2</v>
      </c>
      <c r="H2387" s="241">
        <v>6.85</v>
      </c>
      <c r="I2387">
        <f>MAX(H2387:H$7096)</f>
        <v>6.85</v>
      </c>
      <c r="J2387" s="219">
        <f t="shared" si="75"/>
        <v>0</v>
      </c>
    </row>
    <row r="2388" spans="2:10">
      <c r="B2388" s="217">
        <v>42480</v>
      </c>
      <c r="C2388" s="218">
        <v>7.2</v>
      </c>
      <c r="D2388">
        <f>MAX(C2388:C$7096)</f>
        <v>7.47</v>
      </c>
      <c r="E2388" s="219">
        <f t="shared" si="74"/>
        <v>-3.6144578313252955E-2</v>
      </c>
      <c r="H2388" s="241">
        <v>6.85</v>
      </c>
      <c r="I2388">
        <f>MAX(H2388:H$7096)</f>
        <v>6.85</v>
      </c>
      <c r="J2388" s="219">
        <f t="shared" si="75"/>
        <v>0</v>
      </c>
    </row>
    <row r="2389" spans="2:10">
      <c r="B2389" s="217">
        <v>42479</v>
      </c>
      <c r="C2389" s="218">
        <v>7.2</v>
      </c>
      <c r="D2389">
        <f>MAX(C2389:C$7096)</f>
        <v>7.47</v>
      </c>
      <c r="E2389" s="219">
        <f t="shared" si="74"/>
        <v>-3.6144578313252955E-2</v>
      </c>
      <c r="H2389" s="241">
        <v>6.85</v>
      </c>
      <c r="I2389">
        <f>MAX(H2389:H$7096)</f>
        <v>6.85</v>
      </c>
      <c r="J2389" s="219">
        <f t="shared" si="75"/>
        <v>0</v>
      </c>
    </row>
    <row r="2390" spans="2:10">
      <c r="B2390" s="217">
        <v>42478</v>
      </c>
      <c r="C2390" s="218">
        <v>7.2</v>
      </c>
      <c r="D2390">
        <f>MAX(C2390:C$7096)</f>
        <v>7.47</v>
      </c>
      <c r="E2390" s="219">
        <f t="shared" si="74"/>
        <v>-3.6144578313252955E-2</v>
      </c>
      <c r="H2390" s="241">
        <v>6.85</v>
      </c>
      <c r="I2390">
        <f>MAX(H2390:H$7096)</f>
        <v>6.85</v>
      </c>
      <c r="J2390" s="219">
        <f t="shared" si="75"/>
        <v>0</v>
      </c>
    </row>
    <row r="2391" spans="2:10">
      <c r="B2391" s="217">
        <v>42475</v>
      </c>
      <c r="C2391" s="218">
        <v>7.2</v>
      </c>
      <c r="D2391">
        <f>MAX(C2391:C$7096)</f>
        <v>7.47</v>
      </c>
      <c r="E2391" s="219">
        <f t="shared" si="74"/>
        <v>-3.6144578313252955E-2</v>
      </c>
      <c r="H2391" s="241">
        <v>6.85</v>
      </c>
      <c r="I2391">
        <f>MAX(H2391:H$7096)</f>
        <v>6.85</v>
      </c>
      <c r="J2391" s="219">
        <f t="shared" si="75"/>
        <v>0</v>
      </c>
    </row>
    <row r="2392" spans="2:10">
      <c r="B2392" s="217">
        <v>42474</v>
      </c>
      <c r="C2392" s="218">
        <v>7.19</v>
      </c>
      <c r="D2392">
        <f>MAX(C2392:C$7096)</f>
        <v>7.47</v>
      </c>
      <c r="E2392" s="219">
        <f t="shared" si="74"/>
        <v>-3.7483266398928967E-2</v>
      </c>
      <c r="H2392" s="241">
        <v>6.85</v>
      </c>
      <c r="I2392">
        <f>MAX(H2392:H$7096)</f>
        <v>6.85</v>
      </c>
      <c r="J2392" s="219">
        <f t="shared" si="75"/>
        <v>0</v>
      </c>
    </row>
    <row r="2393" spans="2:10">
      <c r="B2393" s="217">
        <v>42473</v>
      </c>
      <c r="C2393" s="218">
        <v>7.19</v>
      </c>
      <c r="D2393">
        <f>MAX(C2393:C$7096)</f>
        <v>7.47</v>
      </c>
      <c r="E2393" s="219">
        <f t="shared" si="74"/>
        <v>-3.7483266398928967E-2</v>
      </c>
      <c r="H2393" s="241">
        <v>6.85</v>
      </c>
      <c r="I2393">
        <f>MAX(H2393:H$7096)</f>
        <v>6.85</v>
      </c>
      <c r="J2393" s="219">
        <f t="shared" si="75"/>
        <v>0</v>
      </c>
    </row>
    <row r="2394" spans="2:10">
      <c r="B2394" s="217">
        <v>42472</v>
      </c>
      <c r="C2394" s="218">
        <v>7.19</v>
      </c>
      <c r="D2394">
        <f>MAX(C2394:C$7096)</f>
        <v>7.47</v>
      </c>
      <c r="E2394" s="219">
        <f t="shared" si="74"/>
        <v>-3.7483266398928967E-2</v>
      </c>
      <c r="H2394" s="241">
        <v>6.85</v>
      </c>
      <c r="I2394">
        <f>MAX(H2394:H$7096)</f>
        <v>6.85</v>
      </c>
      <c r="J2394" s="219">
        <f t="shared" si="75"/>
        <v>0</v>
      </c>
    </row>
    <row r="2395" spans="2:10">
      <c r="B2395" s="217">
        <v>42471</v>
      </c>
      <c r="C2395" s="218">
        <v>7.19</v>
      </c>
      <c r="D2395">
        <f>MAX(C2395:C$7096)</f>
        <v>7.47</v>
      </c>
      <c r="E2395" s="219">
        <f t="shared" si="74"/>
        <v>-3.7483266398928967E-2</v>
      </c>
      <c r="H2395" s="241">
        <v>6.85</v>
      </c>
      <c r="I2395">
        <f>MAX(H2395:H$7096)</f>
        <v>6.85</v>
      </c>
      <c r="J2395" s="219">
        <f t="shared" si="75"/>
        <v>0</v>
      </c>
    </row>
    <row r="2396" spans="2:10">
      <c r="B2396" s="217">
        <v>42468</v>
      </c>
      <c r="C2396" s="218">
        <v>7.18</v>
      </c>
      <c r="D2396">
        <f>MAX(C2396:C$7096)</f>
        <v>7.47</v>
      </c>
      <c r="E2396" s="219">
        <f t="shared" si="74"/>
        <v>-3.8821954484605091E-2</v>
      </c>
      <c r="H2396" s="241">
        <v>6.85</v>
      </c>
      <c r="I2396">
        <f>MAX(H2396:H$7096)</f>
        <v>6.85</v>
      </c>
      <c r="J2396" s="219">
        <f t="shared" si="75"/>
        <v>0</v>
      </c>
    </row>
    <row r="2397" spans="2:10">
      <c r="B2397" s="217">
        <v>42467</v>
      </c>
      <c r="C2397" s="218">
        <v>7.18</v>
      </c>
      <c r="D2397">
        <f>MAX(C2397:C$7096)</f>
        <v>7.47</v>
      </c>
      <c r="E2397" s="219">
        <f t="shared" si="74"/>
        <v>-3.8821954484605091E-2</v>
      </c>
      <c r="H2397" s="241">
        <v>6.85</v>
      </c>
      <c r="I2397">
        <f>MAX(H2397:H$7096)</f>
        <v>6.85</v>
      </c>
      <c r="J2397" s="219">
        <f t="shared" si="75"/>
        <v>0</v>
      </c>
    </row>
    <row r="2398" spans="2:10">
      <c r="B2398" s="217">
        <v>42466</v>
      </c>
      <c r="C2398" s="218">
        <v>7.18</v>
      </c>
      <c r="D2398">
        <f>MAX(C2398:C$7096)</f>
        <v>7.47</v>
      </c>
      <c r="E2398" s="219">
        <f t="shared" si="74"/>
        <v>-3.8821954484605091E-2</v>
      </c>
      <c r="H2398" s="241">
        <v>6.85</v>
      </c>
      <c r="I2398">
        <f>MAX(H2398:H$7096)</f>
        <v>6.85</v>
      </c>
      <c r="J2398" s="219">
        <f t="shared" si="75"/>
        <v>0</v>
      </c>
    </row>
    <row r="2399" spans="2:10">
      <c r="B2399" s="217">
        <v>42465</v>
      </c>
      <c r="C2399" s="218">
        <v>7.18</v>
      </c>
      <c r="D2399">
        <f>MAX(C2399:C$7096)</f>
        <v>7.47</v>
      </c>
      <c r="E2399" s="219">
        <f t="shared" si="74"/>
        <v>-3.8821954484605091E-2</v>
      </c>
      <c r="H2399" s="241">
        <v>6.85</v>
      </c>
      <c r="I2399">
        <f>MAX(H2399:H$7096)</f>
        <v>6.85</v>
      </c>
      <c r="J2399" s="219">
        <f t="shared" si="75"/>
        <v>0</v>
      </c>
    </row>
    <row r="2400" spans="2:10">
      <c r="B2400" s="217">
        <v>42464</v>
      </c>
      <c r="C2400" s="218">
        <v>7.18</v>
      </c>
      <c r="D2400">
        <f>MAX(C2400:C$7096)</f>
        <v>7.47</v>
      </c>
      <c r="E2400" s="219">
        <f t="shared" si="74"/>
        <v>-3.8821954484605091E-2</v>
      </c>
      <c r="H2400" s="241">
        <v>6.85</v>
      </c>
      <c r="I2400">
        <f>MAX(H2400:H$7096)</f>
        <v>6.85</v>
      </c>
      <c r="J2400" s="219">
        <f t="shared" si="75"/>
        <v>0</v>
      </c>
    </row>
    <row r="2401" spans="2:10">
      <c r="B2401" s="217">
        <v>42461</v>
      </c>
      <c r="C2401" s="218">
        <v>7.17</v>
      </c>
      <c r="D2401">
        <f>MAX(C2401:C$7096)</f>
        <v>7.47</v>
      </c>
      <c r="E2401" s="219">
        <f t="shared" si="74"/>
        <v>-4.0160642570281103E-2</v>
      </c>
      <c r="H2401" s="241">
        <v>6.85</v>
      </c>
      <c r="I2401">
        <f>MAX(H2401:H$7096)</f>
        <v>6.85</v>
      </c>
      <c r="J2401" s="219">
        <f t="shared" si="75"/>
        <v>0</v>
      </c>
    </row>
    <row r="2402" spans="2:10">
      <c r="B2402" s="217">
        <v>42460</v>
      </c>
      <c r="C2402" s="218">
        <v>7.17</v>
      </c>
      <c r="D2402">
        <f>MAX(C2402:C$7096)</f>
        <v>7.47</v>
      </c>
      <c r="E2402" s="219">
        <f t="shared" si="74"/>
        <v>-4.0160642570281103E-2</v>
      </c>
      <c r="H2402" s="241">
        <v>6.85</v>
      </c>
      <c r="I2402">
        <f>MAX(H2402:H$7096)</f>
        <v>6.85</v>
      </c>
      <c r="J2402" s="219">
        <f t="shared" si="75"/>
        <v>0</v>
      </c>
    </row>
    <row r="2403" spans="2:10">
      <c r="B2403" s="217">
        <v>42459</v>
      </c>
      <c r="C2403" s="218">
        <v>7.17</v>
      </c>
      <c r="D2403">
        <f>MAX(C2403:C$7096)</f>
        <v>7.47</v>
      </c>
      <c r="E2403" s="219">
        <f t="shared" si="74"/>
        <v>-4.0160642570281103E-2</v>
      </c>
      <c r="H2403" s="241">
        <v>6.85</v>
      </c>
      <c r="I2403">
        <f>MAX(H2403:H$7096)</f>
        <v>6.85</v>
      </c>
      <c r="J2403" s="219">
        <f t="shared" si="75"/>
        <v>0</v>
      </c>
    </row>
    <row r="2404" spans="2:10">
      <c r="B2404" s="217">
        <v>42458</v>
      </c>
      <c r="C2404" s="218">
        <v>7.17</v>
      </c>
      <c r="D2404">
        <f>MAX(C2404:C$7096)</f>
        <v>7.47</v>
      </c>
      <c r="E2404" s="219">
        <f t="shared" si="74"/>
        <v>-4.0160642570281103E-2</v>
      </c>
      <c r="H2404" s="241">
        <v>6.85</v>
      </c>
      <c r="I2404">
        <f>MAX(H2404:H$7096)</f>
        <v>6.85</v>
      </c>
      <c r="J2404" s="219">
        <f t="shared" si="75"/>
        <v>0</v>
      </c>
    </row>
    <row r="2405" spans="2:10">
      <c r="B2405" s="217">
        <v>42457</v>
      </c>
      <c r="C2405" s="218">
        <v>7.17</v>
      </c>
      <c r="D2405">
        <f>MAX(C2405:C$7096)</f>
        <v>7.47</v>
      </c>
      <c r="E2405" s="219">
        <f t="shared" si="74"/>
        <v>-4.0160642570281103E-2</v>
      </c>
      <c r="H2405" s="241">
        <v>6.85</v>
      </c>
      <c r="I2405">
        <f>MAX(H2405:H$7096)</f>
        <v>6.85</v>
      </c>
      <c r="J2405" s="219">
        <f t="shared" si="75"/>
        <v>0</v>
      </c>
    </row>
    <row r="2406" spans="2:10">
      <c r="B2406" s="217">
        <v>42454</v>
      </c>
      <c r="C2406" s="218">
        <v>7.16</v>
      </c>
      <c r="D2406">
        <f>MAX(C2406:C$7096)</f>
        <v>7.47</v>
      </c>
      <c r="E2406" s="219">
        <f t="shared" si="74"/>
        <v>-4.1499330655957109E-2</v>
      </c>
      <c r="H2406" s="241">
        <v>6.85</v>
      </c>
      <c r="I2406">
        <f>MAX(H2406:H$7096)</f>
        <v>6.85</v>
      </c>
      <c r="J2406" s="219">
        <f t="shared" si="75"/>
        <v>0</v>
      </c>
    </row>
    <row r="2407" spans="2:10">
      <c r="B2407" s="217">
        <v>42453</v>
      </c>
      <c r="C2407" s="218">
        <v>7.16</v>
      </c>
      <c r="D2407">
        <f>MAX(C2407:C$7096)</f>
        <v>7.47</v>
      </c>
      <c r="E2407" s="219">
        <f t="shared" si="74"/>
        <v>-4.1499330655957109E-2</v>
      </c>
      <c r="H2407" s="241">
        <v>6.85</v>
      </c>
      <c r="I2407">
        <f>MAX(H2407:H$7096)</f>
        <v>6.85</v>
      </c>
      <c r="J2407" s="219">
        <f t="shared" si="75"/>
        <v>0</v>
      </c>
    </row>
    <row r="2408" spans="2:10">
      <c r="B2408" s="217">
        <v>42452</v>
      </c>
      <c r="C2408" s="218">
        <v>7.16</v>
      </c>
      <c r="D2408">
        <f>MAX(C2408:C$7096)</f>
        <v>7.47</v>
      </c>
      <c r="E2408" s="219">
        <f t="shared" si="74"/>
        <v>-4.1499330655957109E-2</v>
      </c>
      <c r="H2408" s="241">
        <v>6.85</v>
      </c>
      <c r="I2408">
        <f>MAX(H2408:H$7096)</f>
        <v>6.85</v>
      </c>
      <c r="J2408" s="219">
        <f t="shared" si="75"/>
        <v>0</v>
      </c>
    </row>
    <row r="2409" spans="2:10">
      <c r="B2409" s="217">
        <v>42451</v>
      </c>
      <c r="C2409" s="218">
        <v>7.16</v>
      </c>
      <c r="D2409">
        <f>MAX(C2409:C$7096)</f>
        <v>7.47</v>
      </c>
      <c r="E2409" s="219">
        <f t="shared" si="74"/>
        <v>-4.1499330655957109E-2</v>
      </c>
      <c r="H2409" s="241">
        <v>6.85</v>
      </c>
      <c r="I2409">
        <f>MAX(H2409:H$7096)</f>
        <v>6.85</v>
      </c>
      <c r="J2409" s="219">
        <f t="shared" si="75"/>
        <v>0</v>
      </c>
    </row>
    <row r="2410" spans="2:10">
      <c r="B2410" s="217">
        <v>42450</v>
      </c>
      <c r="C2410" s="218">
        <v>7.15</v>
      </c>
      <c r="D2410">
        <f>MAX(C2410:C$7096)</f>
        <v>7.47</v>
      </c>
      <c r="E2410" s="219">
        <f t="shared" si="74"/>
        <v>-4.2838018741633122E-2</v>
      </c>
      <c r="H2410" s="241">
        <v>6.85</v>
      </c>
      <c r="I2410">
        <f>MAX(H2410:H$7096)</f>
        <v>6.85</v>
      </c>
      <c r="J2410" s="219">
        <f t="shared" si="75"/>
        <v>0</v>
      </c>
    </row>
    <row r="2411" spans="2:10">
      <c r="B2411" s="217">
        <v>42447</v>
      </c>
      <c r="C2411" s="218">
        <v>7.15</v>
      </c>
      <c r="D2411">
        <f>MAX(C2411:C$7096)</f>
        <v>7.47</v>
      </c>
      <c r="E2411" s="219">
        <f t="shared" si="74"/>
        <v>-4.2838018741633122E-2</v>
      </c>
      <c r="H2411" s="241">
        <v>6.85</v>
      </c>
      <c r="I2411">
        <f>MAX(H2411:H$7096)</f>
        <v>6.85</v>
      </c>
      <c r="J2411" s="219">
        <f t="shared" si="75"/>
        <v>0</v>
      </c>
    </row>
    <row r="2412" spans="2:10">
      <c r="B2412" s="217">
        <v>42446</v>
      </c>
      <c r="C2412" s="218">
        <v>7.15</v>
      </c>
      <c r="D2412">
        <f>MAX(C2412:C$7096)</f>
        <v>7.47</v>
      </c>
      <c r="E2412" s="219">
        <f t="shared" si="74"/>
        <v>-4.2838018741633122E-2</v>
      </c>
      <c r="H2412" s="241">
        <v>6.85</v>
      </c>
      <c r="I2412">
        <f>MAX(H2412:H$7096)</f>
        <v>6.85</v>
      </c>
      <c r="J2412" s="219">
        <f t="shared" si="75"/>
        <v>0</v>
      </c>
    </row>
    <row r="2413" spans="2:10">
      <c r="B2413" s="217">
        <v>42445</v>
      </c>
      <c r="C2413" s="218">
        <v>7.15</v>
      </c>
      <c r="D2413">
        <f>MAX(C2413:C$7096)</f>
        <v>7.47</v>
      </c>
      <c r="E2413" s="219">
        <f t="shared" si="74"/>
        <v>-4.2838018741633122E-2</v>
      </c>
      <c r="H2413" s="241">
        <v>6.85</v>
      </c>
      <c r="I2413">
        <f>MAX(H2413:H$7096)</f>
        <v>6.85</v>
      </c>
      <c r="J2413" s="219">
        <f t="shared" si="75"/>
        <v>0</v>
      </c>
    </row>
    <row r="2414" spans="2:10">
      <c r="B2414" s="217">
        <v>42444</v>
      </c>
      <c r="C2414" s="218">
        <v>7.14</v>
      </c>
      <c r="D2414">
        <f>MAX(C2414:C$7096)</f>
        <v>7.47</v>
      </c>
      <c r="E2414" s="219">
        <f t="shared" si="74"/>
        <v>-4.4176706827309245E-2</v>
      </c>
      <c r="H2414" s="241">
        <v>6.85</v>
      </c>
      <c r="I2414">
        <f>MAX(H2414:H$7096)</f>
        <v>6.85</v>
      </c>
      <c r="J2414" s="219">
        <f t="shared" si="75"/>
        <v>0</v>
      </c>
    </row>
    <row r="2415" spans="2:10">
      <c r="B2415" s="217">
        <v>42443</v>
      </c>
      <c r="C2415" s="218">
        <v>7.14</v>
      </c>
      <c r="D2415">
        <f>MAX(C2415:C$7096)</f>
        <v>7.47</v>
      </c>
      <c r="E2415" s="219">
        <f t="shared" si="74"/>
        <v>-4.4176706827309245E-2</v>
      </c>
      <c r="H2415" s="241">
        <v>6.85</v>
      </c>
      <c r="I2415">
        <f>MAX(H2415:H$7096)</f>
        <v>6.85</v>
      </c>
      <c r="J2415" s="219">
        <f t="shared" si="75"/>
        <v>0</v>
      </c>
    </row>
    <row r="2416" spans="2:10">
      <c r="B2416" s="217">
        <v>42440</v>
      </c>
      <c r="C2416" s="218">
        <v>7.14</v>
      </c>
      <c r="D2416">
        <f>MAX(C2416:C$7096)</f>
        <v>7.47</v>
      </c>
      <c r="E2416" s="219">
        <f t="shared" si="74"/>
        <v>-4.4176706827309245E-2</v>
      </c>
      <c r="H2416" s="241">
        <v>6.85</v>
      </c>
      <c r="I2416">
        <f>MAX(H2416:H$7096)</f>
        <v>6.85</v>
      </c>
      <c r="J2416" s="219">
        <f t="shared" si="75"/>
        <v>0</v>
      </c>
    </row>
    <row r="2417" spans="2:10">
      <c r="B2417" s="217">
        <v>42439</v>
      </c>
      <c r="C2417" s="218">
        <v>7.14</v>
      </c>
      <c r="D2417">
        <f>MAX(C2417:C$7096)</f>
        <v>7.47</v>
      </c>
      <c r="E2417" s="219">
        <f t="shared" si="74"/>
        <v>-4.4176706827309245E-2</v>
      </c>
      <c r="H2417" s="241">
        <v>6.85</v>
      </c>
      <c r="I2417">
        <f>MAX(H2417:H$7096)</f>
        <v>6.85</v>
      </c>
      <c r="J2417" s="219">
        <f t="shared" si="75"/>
        <v>0</v>
      </c>
    </row>
    <row r="2418" spans="2:10">
      <c r="B2418" s="217">
        <v>42438</v>
      </c>
      <c r="C2418" s="218">
        <v>7.13</v>
      </c>
      <c r="D2418">
        <f>MAX(C2418:C$7096)</f>
        <v>7.47</v>
      </c>
      <c r="E2418" s="219">
        <f t="shared" si="74"/>
        <v>-4.5515394912985258E-2</v>
      </c>
      <c r="H2418" s="241">
        <v>6.85</v>
      </c>
      <c r="I2418">
        <f>MAX(H2418:H$7096)</f>
        <v>6.85</v>
      </c>
      <c r="J2418" s="219">
        <f t="shared" si="75"/>
        <v>0</v>
      </c>
    </row>
    <row r="2419" spans="2:10">
      <c r="B2419" s="217">
        <v>42437</v>
      </c>
      <c r="C2419" s="218">
        <v>7.13</v>
      </c>
      <c r="D2419">
        <f>MAX(C2419:C$7096)</f>
        <v>7.47</v>
      </c>
      <c r="E2419" s="219">
        <f t="shared" si="74"/>
        <v>-4.5515394912985258E-2</v>
      </c>
      <c r="H2419" s="241">
        <v>6.85</v>
      </c>
      <c r="I2419">
        <f>MAX(H2419:H$7096)</f>
        <v>6.85</v>
      </c>
      <c r="J2419" s="219">
        <f t="shared" si="75"/>
        <v>0</v>
      </c>
    </row>
    <row r="2420" spans="2:10">
      <c r="B2420" s="217">
        <v>42436</v>
      </c>
      <c r="C2420" s="218">
        <v>7.13</v>
      </c>
      <c r="D2420">
        <f>MAX(C2420:C$7096)</f>
        <v>7.47</v>
      </c>
      <c r="E2420" s="219">
        <f t="shared" si="74"/>
        <v>-4.5515394912985258E-2</v>
      </c>
      <c r="H2420" s="241">
        <v>6.85</v>
      </c>
      <c r="I2420">
        <f>MAX(H2420:H$7096)</f>
        <v>6.85</v>
      </c>
      <c r="J2420" s="219">
        <f t="shared" si="75"/>
        <v>0</v>
      </c>
    </row>
    <row r="2421" spans="2:10">
      <c r="B2421" s="217">
        <v>42433</v>
      </c>
      <c r="C2421" s="218">
        <v>7.13</v>
      </c>
      <c r="D2421">
        <f>MAX(C2421:C$7096)</f>
        <v>7.47</v>
      </c>
      <c r="E2421" s="219">
        <f t="shared" si="74"/>
        <v>-4.5515394912985258E-2</v>
      </c>
      <c r="H2421" s="241">
        <v>6.85</v>
      </c>
      <c r="I2421">
        <f>MAX(H2421:H$7096)</f>
        <v>6.85</v>
      </c>
      <c r="J2421" s="219">
        <f t="shared" si="75"/>
        <v>0</v>
      </c>
    </row>
    <row r="2422" spans="2:10">
      <c r="B2422" s="217">
        <v>42432</v>
      </c>
      <c r="C2422" s="218">
        <v>7.12</v>
      </c>
      <c r="D2422">
        <f>MAX(C2422:C$7096)</f>
        <v>7.47</v>
      </c>
      <c r="E2422" s="219">
        <f t="shared" si="74"/>
        <v>-4.6854082998661263E-2</v>
      </c>
      <c r="H2422" s="241">
        <v>6.85</v>
      </c>
      <c r="I2422">
        <f>MAX(H2422:H$7096)</f>
        <v>6.85</v>
      </c>
      <c r="J2422" s="219">
        <f t="shared" si="75"/>
        <v>0</v>
      </c>
    </row>
    <row r="2423" spans="2:10">
      <c r="B2423" s="217">
        <v>42431</v>
      </c>
      <c r="C2423" s="218">
        <v>7.12</v>
      </c>
      <c r="D2423">
        <f>MAX(C2423:C$7096)</f>
        <v>7.47</v>
      </c>
      <c r="E2423" s="219">
        <f t="shared" si="74"/>
        <v>-4.6854082998661263E-2</v>
      </c>
      <c r="H2423" s="241">
        <v>6.85</v>
      </c>
      <c r="I2423">
        <f>MAX(H2423:H$7096)</f>
        <v>6.85</v>
      </c>
      <c r="J2423" s="219">
        <f t="shared" si="75"/>
        <v>0</v>
      </c>
    </row>
    <row r="2424" spans="2:10">
      <c r="B2424" s="217">
        <v>42430</v>
      </c>
      <c r="C2424" s="218">
        <v>7.12</v>
      </c>
      <c r="D2424">
        <f>MAX(C2424:C$7096)</f>
        <v>7.47</v>
      </c>
      <c r="E2424" s="219">
        <f t="shared" si="74"/>
        <v>-4.6854082998661263E-2</v>
      </c>
      <c r="H2424" s="241">
        <v>6.65</v>
      </c>
      <c r="I2424">
        <f>MAX(H2424:H$7096)</f>
        <v>6.65</v>
      </c>
      <c r="J2424" s="219">
        <f t="shared" si="75"/>
        <v>0</v>
      </c>
    </row>
    <row r="2425" spans="2:10">
      <c r="B2425" s="217">
        <v>42429</v>
      </c>
      <c r="C2425" s="218">
        <v>7.12</v>
      </c>
      <c r="D2425">
        <f>MAX(C2425:C$7096)</f>
        <v>7.47</v>
      </c>
      <c r="E2425" s="219">
        <f t="shared" si="74"/>
        <v>-4.6854082998661263E-2</v>
      </c>
      <c r="H2425" s="241">
        <v>6.65</v>
      </c>
      <c r="I2425">
        <f>MAX(H2425:H$7096)</f>
        <v>6.65</v>
      </c>
      <c r="J2425" s="219">
        <f t="shared" si="75"/>
        <v>0</v>
      </c>
    </row>
    <row r="2426" spans="2:10">
      <c r="B2426" s="217">
        <v>42426</v>
      </c>
      <c r="C2426" s="218">
        <v>7.12</v>
      </c>
      <c r="D2426">
        <f>MAX(C2426:C$7096)</f>
        <v>7.47</v>
      </c>
      <c r="E2426" s="219">
        <f t="shared" si="74"/>
        <v>-4.6854082998661263E-2</v>
      </c>
      <c r="H2426" s="241">
        <v>6.65</v>
      </c>
      <c r="I2426">
        <f>MAX(H2426:H$7096)</f>
        <v>6.65</v>
      </c>
      <c r="J2426" s="219">
        <f t="shared" si="75"/>
        <v>0</v>
      </c>
    </row>
    <row r="2427" spans="2:10">
      <c r="B2427" s="217">
        <v>42425</v>
      </c>
      <c r="C2427" s="218">
        <v>7.11</v>
      </c>
      <c r="D2427">
        <f>MAX(C2427:C$7096)</f>
        <v>7.47</v>
      </c>
      <c r="E2427" s="219">
        <f t="shared" si="74"/>
        <v>-4.8192771084337276E-2</v>
      </c>
      <c r="H2427" s="241">
        <v>6.65</v>
      </c>
      <c r="I2427">
        <f>MAX(H2427:H$7096)</f>
        <v>6.65</v>
      </c>
      <c r="J2427" s="219">
        <f t="shared" si="75"/>
        <v>0</v>
      </c>
    </row>
    <row r="2428" spans="2:10">
      <c r="B2428" s="217">
        <v>42424</v>
      </c>
      <c r="C2428" s="218">
        <v>7.11</v>
      </c>
      <c r="D2428">
        <f>MAX(C2428:C$7096)</f>
        <v>7.47</v>
      </c>
      <c r="E2428" s="219">
        <f t="shared" si="74"/>
        <v>-4.8192771084337276E-2</v>
      </c>
      <c r="H2428" s="241">
        <v>6.65</v>
      </c>
      <c r="I2428">
        <f>MAX(H2428:H$7096)</f>
        <v>6.65</v>
      </c>
      <c r="J2428" s="219">
        <f t="shared" si="75"/>
        <v>0</v>
      </c>
    </row>
    <row r="2429" spans="2:10">
      <c r="B2429" s="217">
        <v>42423</v>
      </c>
      <c r="C2429" s="218">
        <v>7.11</v>
      </c>
      <c r="D2429">
        <f>MAX(C2429:C$7096)</f>
        <v>7.47</v>
      </c>
      <c r="E2429" s="219">
        <f t="shared" si="74"/>
        <v>-4.8192771084337276E-2</v>
      </c>
      <c r="H2429" s="241">
        <v>6.65</v>
      </c>
      <c r="I2429">
        <f>MAX(H2429:H$7096)</f>
        <v>6.65</v>
      </c>
      <c r="J2429" s="219">
        <f t="shared" si="75"/>
        <v>0</v>
      </c>
    </row>
    <row r="2430" spans="2:10">
      <c r="B2430" s="217">
        <v>42422</v>
      </c>
      <c r="C2430" s="218">
        <v>7.11</v>
      </c>
      <c r="D2430">
        <f>MAX(C2430:C$7096)</f>
        <v>7.47</v>
      </c>
      <c r="E2430" s="219">
        <f t="shared" si="74"/>
        <v>-4.8192771084337276E-2</v>
      </c>
      <c r="H2430" s="241">
        <v>6.65</v>
      </c>
      <c r="I2430">
        <f>MAX(H2430:H$7096)</f>
        <v>6.65</v>
      </c>
      <c r="J2430" s="219">
        <f t="shared" si="75"/>
        <v>0</v>
      </c>
    </row>
    <row r="2431" spans="2:10">
      <c r="B2431" s="217">
        <v>42419</v>
      </c>
      <c r="C2431" s="218">
        <v>7.1</v>
      </c>
      <c r="D2431">
        <f>MAX(C2431:C$7096)</f>
        <v>7.47</v>
      </c>
      <c r="E2431" s="219">
        <f t="shared" si="74"/>
        <v>-4.9531459170013406E-2</v>
      </c>
      <c r="H2431" s="241">
        <v>6.65</v>
      </c>
      <c r="I2431">
        <f>MAX(H2431:H$7096)</f>
        <v>6.65</v>
      </c>
      <c r="J2431" s="219">
        <f t="shared" si="75"/>
        <v>0</v>
      </c>
    </row>
    <row r="2432" spans="2:10">
      <c r="B2432" s="217">
        <v>42418</v>
      </c>
      <c r="C2432" s="218">
        <v>7.1</v>
      </c>
      <c r="D2432">
        <f>MAX(C2432:C$7096)</f>
        <v>7.47</v>
      </c>
      <c r="E2432" s="219">
        <f t="shared" si="74"/>
        <v>-4.9531459170013406E-2</v>
      </c>
      <c r="H2432" s="241">
        <v>6.65</v>
      </c>
      <c r="I2432">
        <f>MAX(H2432:H$7096)</f>
        <v>6.65</v>
      </c>
      <c r="J2432" s="219">
        <f t="shared" si="75"/>
        <v>0</v>
      </c>
    </row>
    <row r="2433" spans="2:10">
      <c r="B2433" s="217">
        <v>42417</v>
      </c>
      <c r="C2433" s="218">
        <v>7.1</v>
      </c>
      <c r="D2433">
        <f>MAX(C2433:C$7096)</f>
        <v>7.47</v>
      </c>
      <c r="E2433" s="219">
        <f t="shared" si="74"/>
        <v>-4.9531459170013406E-2</v>
      </c>
      <c r="H2433" s="241">
        <v>6.65</v>
      </c>
      <c r="I2433">
        <f>MAX(H2433:H$7096)</f>
        <v>6.65</v>
      </c>
      <c r="J2433" s="219">
        <f t="shared" si="75"/>
        <v>0</v>
      </c>
    </row>
    <row r="2434" spans="2:10">
      <c r="B2434" s="217">
        <v>42416</v>
      </c>
      <c r="C2434" s="218">
        <v>7.1</v>
      </c>
      <c r="D2434">
        <f>MAX(C2434:C$7096)</f>
        <v>7.47</v>
      </c>
      <c r="E2434" s="219">
        <f t="shared" ref="E2434:E2497" si="76">(C2434-D2434)/D2434</f>
        <v>-4.9531459170013406E-2</v>
      </c>
      <c r="H2434" s="241">
        <v>6.65</v>
      </c>
      <c r="I2434">
        <f>MAX(H2434:H$7096)</f>
        <v>6.65</v>
      </c>
      <c r="J2434" s="219">
        <f t="shared" ref="J2434:J2497" si="77">(H2434-I2434)/I2434</f>
        <v>0</v>
      </c>
    </row>
    <row r="2435" spans="2:10">
      <c r="B2435" s="217">
        <v>42415</v>
      </c>
      <c r="C2435" s="218">
        <v>7.1</v>
      </c>
      <c r="D2435">
        <f>MAX(C2435:C$7096)</f>
        <v>7.47</v>
      </c>
      <c r="E2435" s="219">
        <f t="shared" si="76"/>
        <v>-4.9531459170013406E-2</v>
      </c>
      <c r="H2435" s="241">
        <v>6.65</v>
      </c>
      <c r="I2435">
        <f>MAX(H2435:H$7096)</f>
        <v>6.65</v>
      </c>
      <c r="J2435" s="219">
        <f t="shared" si="77"/>
        <v>0</v>
      </c>
    </row>
    <row r="2436" spans="2:10">
      <c r="B2436" s="217">
        <v>42412</v>
      </c>
      <c r="C2436" s="218">
        <v>7.09</v>
      </c>
      <c r="D2436">
        <f>MAX(C2436:C$7096)</f>
        <v>7.47</v>
      </c>
      <c r="E2436" s="219">
        <f t="shared" si="76"/>
        <v>-5.0870147255689412E-2</v>
      </c>
      <c r="H2436" s="241">
        <v>6.65</v>
      </c>
      <c r="I2436">
        <f>MAX(H2436:H$7096)</f>
        <v>6.65</v>
      </c>
      <c r="J2436" s="219">
        <f t="shared" si="77"/>
        <v>0</v>
      </c>
    </row>
    <row r="2437" spans="2:10">
      <c r="B2437" s="217">
        <v>42411</v>
      </c>
      <c r="C2437" s="218">
        <v>7.09</v>
      </c>
      <c r="D2437">
        <f>MAX(C2437:C$7096)</f>
        <v>7.47</v>
      </c>
      <c r="E2437" s="219">
        <f t="shared" si="76"/>
        <v>-5.0870147255689412E-2</v>
      </c>
      <c r="H2437" s="241">
        <v>6.65</v>
      </c>
      <c r="I2437">
        <f>MAX(H2437:H$7096)</f>
        <v>6.65</v>
      </c>
      <c r="J2437" s="219">
        <f t="shared" si="77"/>
        <v>0</v>
      </c>
    </row>
    <row r="2438" spans="2:10">
      <c r="B2438" s="217">
        <v>42410</v>
      </c>
      <c r="C2438" s="218">
        <v>7.09</v>
      </c>
      <c r="D2438">
        <f>MAX(C2438:C$7096)</f>
        <v>7.47</v>
      </c>
      <c r="E2438" s="219">
        <f t="shared" si="76"/>
        <v>-5.0870147255689412E-2</v>
      </c>
      <c r="H2438" s="241">
        <v>6.65</v>
      </c>
      <c r="I2438">
        <f>MAX(H2438:H$7096)</f>
        <v>6.65</v>
      </c>
      <c r="J2438" s="219">
        <f t="shared" si="77"/>
        <v>0</v>
      </c>
    </row>
    <row r="2439" spans="2:10">
      <c r="B2439" s="217">
        <v>42409</v>
      </c>
      <c r="C2439" s="218">
        <v>7.09</v>
      </c>
      <c r="D2439">
        <f>MAX(C2439:C$7096)</f>
        <v>7.47</v>
      </c>
      <c r="E2439" s="219">
        <f t="shared" si="76"/>
        <v>-5.0870147255689412E-2</v>
      </c>
      <c r="H2439" s="241">
        <v>6.65</v>
      </c>
      <c r="I2439">
        <f>MAX(H2439:H$7096)</f>
        <v>6.65</v>
      </c>
      <c r="J2439" s="219">
        <f t="shared" si="77"/>
        <v>0</v>
      </c>
    </row>
    <row r="2440" spans="2:10">
      <c r="B2440" s="217">
        <v>42408</v>
      </c>
      <c r="C2440" s="218">
        <v>7.09</v>
      </c>
      <c r="D2440">
        <f>MAX(C2440:C$7096)</f>
        <v>7.47</v>
      </c>
      <c r="E2440" s="219">
        <f t="shared" si="76"/>
        <v>-5.0870147255689412E-2</v>
      </c>
      <c r="H2440" s="241">
        <v>6.65</v>
      </c>
      <c r="I2440">
        <f>MAX(H2440:H$7096)</f>
        <v>6.65</v>
      </c>
      <c r="J2440" s="219">
        <f t="shared" si="77"/>
        <v>0</v>
      </c>
    </row>
    <row r="2441" spans="2:10">
      <c r="B2441" s="217">
        <v>42405</v>
      </c>
      <c r="C2441" s="218">
        <v>7.08</v>
      </c>
      <c r="D2441">
        <f>MAX(C2441:C$7096)</f>
        <v>7.47</v>
      </c>
      <c r="E2441" s="219">
        <f t="shared" si="76"/>
        <v>-5.2208835341365424E-2</v>
      </c>
      <c r="H2441" s="241">
        <v>6.65</v>
      </c>
      <c r="I2441">
        <f>MAX(H2441:H$7096)</f>
        <v>6.65</v>
      </c>
      <c r="J2441" s="219">
        <f t="shared" si="77"/>
        <v>0</v>
      </c>
    </row>
    <row r="2442" spans="2:10">
      <c r="B2442" s="217">
        <v>42404</v>
      </c>
      <c r="C2442" s="218">
        <v>7.08</v>
      </c>
      <c r="D2442">
        <f>MAX(C2442:C$7096)</f>
        <v>7.47</v>
      </c>
      <c r="E2442" s="219">
        <f t="shared" si="76"/>
        <v>-5.2208835341365424E-2</v>
      </c>
      <c r="H2442" s="241">
        <v>6.65</v>
      </c>
      <c r="I2442">
        <f>MAX(H2442:H$7096)</f>
        <v>6.65</v>
      </c>
      <c r="J2442" s="219">
        <f t="shared" si="77"/>
        <v>0</v>
      </c>
    </row>
    <row r="2443" spans="2:10">
      <c r="B2443" s="217">
        <v>42403</v>
      </c>
      <c r="C2443" s="218">
        <v>7.14</v>
      </c>
      <c r="D2443">
        <f>MAX(C2443:C$7096)</f>
        <v>7.47</v>
      </c>
      <c r="E2443" s="219">
        <f t="shared" si="76"/>
        <v>-4.4176706827309245E-2</v>
      </c>
      <c r="H2443" s="241">
        <v>6.65</v>
      </c>
      <c r="I2443">
        <f>MAX(H2443:H$7096)</f>
        <v>6.65</v>
      </c>
      <c r="J2443" s="219">
        <f t="shared" si="77"/>
        <v>0</v>
      </c>
    </row>
    <row r="2444" spans="2:10">
      <c r="B2444" s="217">
        <v>42402</v>
      </c>
      <c r="C2444" s="218">
        <v>7.14</v>
      </c>
      <c r="D2444">
        <f>MAX(C2444:C$7096)</f>
        <v>7.47</v>
      </c>
      <c r="E2444" s="219">
        <f t="shared" si="76"/>
        <v>-4.4176706827309245E-2</v>
      </c>
      <c r="H2444" s="241">
        <v>6.65</v>
      </c>
      <c r="I2444">
        <f>MAX(H2444:H$7096)</f>
        <v>6.65</v>
      </c>
      <c r="J2444" s="219">
        <f t="shared" si="77"/>
        <v>0</v>
      </c>
    </row>
    <row r="2445" spans="2:10">
      <c r="B2445" s="217">
        <v>42401</v>
      </c>
      <c r="C2445" s="218">
        <v>7.14</v>
      </c>
      <c r="D2445">
        <f>MAX(C2445:C$7096)</f>
        <v>7.47</v>
      </c>
      <c r="E2445" s="219">
        <f t="shared" si="76"/>
        <v>-4.4176706827309245E-2</v>
      </c>
      <c r="H2445" s="241">
        <v>6.65</v>
      </c>
      <c r="I2445">
        <f>MAX(H2445:H$7096)</f>
        <v>6.65</v>
      </c>
      <c r="J2445" s="219">
        <f t="shared" si="77"/>
        <v>0</v>
      </c>
    </row>
    <row r="2446" spans="2:10">
      <c r="B2446" s="217">
        <v>42398</v>
      </c>
      <c r="C2446" s="218">
        <v>7.47</v>
      </c>
      <c r="D2446">
        <f>MAX(C2446:C$7096)</f>
        <v>7.47</v>
      </c>
      <c r="E2446" s="219">
        <f t="shared" si="76"/>
        <v>0</v>
      </c>
      <c r="H2446" s="241">
        <v>6.65</v>
      </c>
      <c r="I2446">
        <f>MAX(H2446:H$7096)</f>
        <v>6.65</v>
      </c>
      <c r="J2446" s="219">
        <f t="shared" si="77"/>
        <v>0</v>
      </c>
    </row>
    <row r="2447" spans="2:10">
      <c r="B2447" s="217">
        <v>42397</v>
      </c>
      <c r="C2447" s="218">
        <v>7.47</v>
      </c>
      <c r="D2447">
        <f>MAX(C2447:C$7096)</f>
        <v>7.47</v>
      </c>
      <c r="E2447" s="219">
        <f t="shared" si="76"/>
        <v>0</v>
      </c>
      <c r="H2447" s="241">
        <v>6.65</v>
      </c>
      <c r="I2447">
        <f>MAX(H2447:H$7096)</f>
        <v>6.65</v>
      </c>
      <c r="J2447" s="219">
        <f t="shared" si="77"/>
        <v>0</v>
      </c>
    </row>
    <row r="2448" spans="2:10">
      <c r="B2448" s="217">
        <v>42396</v>
      </c>
      <c r="C2448" s="218">
        <v>7.47</v>
      </c>
      <c r="D2448">
        <f>MAX(C2448:C$7096)</f>
        <v>7.47</v>
      </c>
      <c r="E2448" s="219">
        <f t="shared" si="76"/>
        <v>0</v>
      </c>
      <c r="H2448" s="241">
        <v>6.65</v>
      </c>
      <c r="I2448">
        <f>MAX(H2448:H$7096)</f>
        <v>6.65</v>
      </c>
      <c r="J2448" s="219">
        <f t="shared" si="77"/>
        <v>0</v>
      </c>
    </row>
    <row r="2449" spans="2:10">
      <c r="B2449" s="217">
        <v>42395</v>
      </c>
      <c r="C2449" s="218">
        <v>7.47</v>
      </c>
      <c r="D2449">
        <f>MAX(C2449:C$7096)</f>
        <v>7.47</v>
      </c>
      <c r="E2449" s="219">
        <f t="shared" si="76"/>
        <v>0</v>
      </c>
      <c r="H2449" s="241">
        <v>6.65</v>
      </c>
      <c r="I2449">
        <f>MAX(H2449:H$7096)</f>
        <v>6.65</v>
      </c>
      <c r="J2449" s="219">
        <f t="shared" si="77"/>
        <v>0</v>
      </c>
    </row>
    <row r="2450" spans="2:10">
      <c r="B2450" s="217">
        <v>42394</v>
      </c>
      <c r="C2450" s="218">
        <v>7.46</v>
      </c>
      <c r="D2450">
        <f>MAX(C2450:C$7096)</f>
        <v>7.46</v>
      </c>
      <c r="E2450" s="219">
        <f t="shared" si="76"/>
        <v>0</v>
      </c>
      <c r="H2450" s="241">
        <v>6.65</v>
      </c>
      <c r="I2450">
        <f>MAX(H2450:H$7096)</f>
        <v>6.65</v>
      </c>
      <c r="J2450" s="219">
        <f t="shared" si="77"/>
        <v>0</v>
      </c>
    </row>
    <row r="2451" spans="2:10">
      <c r="B2451" s="217">
        <v>42391</v>
      </c>
      <c r="C2451" s="218">
        <v>7.46</v>
      </c>
      <c r="D2451">
        <f>MAX(C2451:C$7096)</f>
        <v>7.46</v>
      </c>
      <c r="E2451" s="219">
        <f t="shared" si="76"/>
        <v>0</v>
      </c>
      <c r="H2451" s="241">
        <v>6.65</v>
      </c>
      <c r="I2451">
        <f>MAX(H2451:H$7096)</f>
        <v>6.65</v>
      </c>
      <c r="J2451" s="219">
        <f t="shared" si="77"/>
        <v>0</v>
      </c>
    </row>
    <row r="2452" spans="2:10">
      <c r="B2452" s="217">
        <v>42390</v>
      </c>
      <c r="C2452" s="218">
        <v>7.46</v>
      </c>
      <c r="D2452">
        <f>MAX(C2452:C$7096)</f>
        <v>7.46</v>
      </c>
      <c r="E2452" s="219">
        <f t="shared" si="76"/>
        <v>0</v>
      </c>
      <c r="H2452" s="241">
        <v>6.65</v>
      </c>
      <c r="I2452">
        <f>MAX(H2452:H$7096)</f>
        <v>6.65</v>
      </c>
      <c r="J2452" s="219">
        <f t="shared" si="77"/>
        <v>0</v>
      </c>
    </row>
    <row r="2453" spans="2:10">
      <c r="B2453" s="217">
        <v>42389</v>
      </c>
      <c r="C2453" s="218">
        <v>7.46</v>
      </c>
      <c r="D2453">
        <f>MAX(C2453:C$7096)</f>
        <v>7.46</v>
      </c>
      <c r="E2453" s="219">
        <f t="shared" si="76"/>
        <v>0</v>
      </c>
      <c r="H2453" s="241">
        <v>6.65</v>
      </c>
      <c r="I2453">
        <f>MAX(H2453:H$7096)</f>
        <v>6.65</v>
      </c>
      <c r="J2453" s="219">
        <f t="shared" si="77"/>
        <v>0</v>
      </c>
    </row>
    <row r="2454" spans="2:10">
      <c r="B2454" s="217">
        <v>42388</v>
      </c>
      <c r="C2454" s="218">
        <v>7.46</v>
      </c>
      <c r="D2454">
        <f>MAX(C2454:C$7096)</f>
        <v>7.46</v>
      </c>
      <c r="E2454" s="219">
        <f t="shared" si="76"/>
        <v>0</v>
      </c>
      <c r="H2454" s="241">
        <v>6.65</v>
      </c>
      <c r="I2454">
        <f>MAX(H2454:H$7096)</f>
        <v>6.65</v>
      </c>
      <c r="J2454" s="219">
        <f t="shared" si="77"/>
        <v>0</v>
      </c>
    </row>
    <row r="2455" spans="2:10">
      <c r="B2455" s="217">
        <v>42387</v>
      </c>
      <c r="C2455" s="218">
        <v>7.46</v>
      </c>
      <c r="D2455">
        <f>MAX(C2455:C$7096)</f>
        <v>7.46</v>
      </c>
      <c r="E2455" s="219">
        <f t="shared" si="76"/>
        <v>0</v>
      </c>
      <c r="H2455" s="241">
        <v>6.65</v>
      </c>
      <c r="I2455">
        <f>MAX(H2455:H$7096)</f>
        <v>6.65</v>
      </c>
      <c r="J2455" s="219">
        <f t="shared" si="77"/>
        <v>0</v>
      </c>
    </row>
    <row r="2456" spans="2:10">
      <c r="B2456" s="217">
        <v>42384</v>
      </c>
      <c r="C2456" s="218">
        <v>7.45</v>
      </c>
      <c r="D2456">
        <f>MAX(C2456:C$7096)</f>
        <v>7.45</v>
      </c>
      <c r="E2456" s="219">
        <f t="shared" si="76"/>
        <v>0</v>
      </c>
      <c r="H2456" s="241">
        <v>6.65</v>
      </c>
      <c r="I2456">
        <f>MAX(H2456:H$7096)</f>
        <v>6.65</v>
      </c>
      <c r="J2456" s="219">
        <f t="shared" si="77"/>
        <v>0</v>
      </c>
    </row>
    <row r="2457" spans="2:10">
      <c r="B2457" s="217">
        <v>42383</v>
      </c>
      <c r="C2457" s="218">
        <v>7.45</v>
      </c>
      <c r="D2457">
        <f>MAX(C2457:C$7096)</f>
        <v>7.45</v>
      </c>
      <c r="E2457" s="219">
        <f t="shared" si="76"/>
        <v>0</v>
      </c>
      <c r="H2457" s="241">
        <v>6.65</v>
      </c>
      <c r="I2457">
        <f>MAX(H2457:H$7096)</f>
        <v>6.65</v>
      </c>
      <c r="J2457" s="219">
        <f t="shared" si="77"/>
        <v>0</v>
      </c>
    </row>
    <row r="2458" spans="2:10">
      <c r="B2458" s="217">
        <v>42382</v>
      </c>
      <c r="C2458" s="218">
        <v>7.44</v>
      </c>
      <c r="D2458">
        <f>MAX(C2458:C$7096)</f>
        <v>7.45</v>
      </c>
      <c r="E2458" s="219">
        <f t="shared" si="76"/>
        <v>-1.3422818791946022E-3</v>
      </c>
      <c r="H2458" s="241">
        <v>6.65</v>
      </c>
      <c r="I2458">
        <f>MAX(H2458:H$7096)</f>
        <v>6.65</v>
      </c>
      <c r="J2458" s="219">
        <f t="shared" si="77"/>
        <v>0</v>
      </c>
    </row>
    <row r="2459" spans="2:10">
      <c r="B2459" s="217">
        <v>42381</v>
      </c>
      <c r="C2459" s="218">
        <v>7.45</v>
      </c>
      <c r="D2459">
        <f>MAX(C2459:C$7096)</f>
        <v>7.45</v>
      </c>
      <c r="E2459" s="219">
        <f t="shared" si="76"/>
        <v>0</v>
      </c>
      <c r="H2459" s="241">
        <v>6.65</v>
      </c>
      <c r="I2459">
        <f>MAX(H2459:H$7096)</f>
        <v>6.65</v>
      </c>
      <c r="J2459" s="219">
        <f t="shared" si="77"/>
        <v>0</v>
      </c>
    </row>
    <row r="2460" spans="2:10">
      <c r="B2460" s="217">
        <v>42380</v>
      </c>
      <c r="C2460" s="218">
        <v>7.45</v>
      </c>
      <c r="D2460">
        <f>MAX(C2460:C$7096)</f>
        <v>7.45</v>
      </c>
      <c r="E2460" s="219">
        <f t="shared" si="76"/>
        <v>0</v>
      </c>
      <c r="H2460" s="241">
        <v>6.65</v>
      </c>
      <c r="I2460">
        <f>MAX(H2460:H$7096)</f>
        <v>6.65</v>
      </c>
      <c r="J2460" s="219">
        <f t="shared" si="77"/>
        <v>0</v>
      </c>
    </row>
    <row r="2461" spans="2:10">
      <c r="B2461" s="217">
        <v>42377</v>
      </c>
      <c r="C2461" s="218">
        <v>7.44</v>
      </c>
      <c r="D2461">
        <f>MAX(C2461:C$7096)</f>
        <v>7.45</v>
      </c>
      <c r="E2461" s="219">
        <f t="shared" si="76"/>
        <v>-1.3422818791946022E-3</v>
      </c>
      <c r="H2461" s="241">
        <v>6.65</v>
      </c>
      <c r="I2461">
        <f>MAX(H2461:H$7096)</f>
        <v>6.65</v>
      </c>
      <c r="J2461" s="219">
        <f t="shared" si="77"/>
        <v>0</v>
      </c>
    </row>
    <row r="2462" spans="2:10">
      <c r="B2462" s="217">
        <v>42376</v>
      </c>
      <c r="C2462" s="218">
        <v>7.44</v>
      </c>
      <c r="D2462">
        <f>MAX(C2462:C$7096)</f>
        <v>7.45</v>
      </c>
      <c r="E2462" s="219">
        <f t="shared" si="76"/>
        <v>-1.3422818791946022E-3</v>
      </c>
      <c r="H2462" s="241">
        <v>6.65</v>
      </c>
      <c r="I2462">
        <f>MAX(H2462:H$7096)</f>
        <v>6.65</v>
      </c>
      <c r="J2462" s="219">
        <f t="shared" si="77"/>
        <v>0</v>
      </c>
    </row>
    <row r="2463" spans="2:10">
      <c r="B2463" s="217">
        <v>42375</v>
      </c>
      <c r="C2463" s="218">
        <v>7.45</v>
      </c>
      <c r="D2463">
        <f>MAX(C2463:C$7096)</f>
        <v>7.45</v>
      </c>
      <c r="E2463" s="219">
        <f t="shared" si="76"/>
        <v>0</v>
      </c>
      <c r="H2463" s="241">
        <v>6.65</v>
      </c>
      <c r="I2463">
        <f>MAX(H2463:H$7096)</f>
        <v>6.65</v>
      </c>
      <c r="J2463" s="219">
        <f t="shared" si="77"/>
        <v>0</v>
      </c>
    </row>
    <row r="2464" spans="2:10">
      <c r="B2464" s="217">
        <v>42374</v>
      </c>
      <c r="C2464" s="218">
        <v>7.45</v>
      </c>
      <c r="D2464">
        <f>MAX(C2464:C$7096)</f>
        <v>7.45</v>
      </c>
      <c r="E2464" s="219">
        <f t="shared" si="76"/>
        <v>0</v>
      </c>
      <c r="H2464" s="241">
        <v>6.65</v>
      </c>
      <c r="I2464">
        <f>MAX(H2464:H$7096)</f>
        <v>6.65</v>
      </c>
      <c r="J2464" s="219">
        <f t="shared" si="77"/>
        <v>0</v>
      </c>
    </row>
    <row r="2465" spans="2:10">
      <c r="B2465" s="217">
        <v>42373</v>
      </c>
      <c r="C2465" s="218">
        <v>7.45</v>
      </c>
      <c r="D2465">
        <f>MAX(C2465:C$7096)</f>
        <v>7.45</v>
      </c>
      <c r="E2465" s="219">
        <f t="shared" si="76"/>
        <v>0</v>
      </c>
      <c r="H2465" s="241">
        <v>6.65</v>
      </c>
      <c r="I2465">
        <f>MAX(H2465:H$7096)</f>
        <v>6.65</v>
      </c>
      <c r="J2465" s="219">
        <f t="shared" si="77"/>
        <v>0</v>
      </c>
    </row>
    <row r="2466" spans="2:10">
      <c r="B2466" s="217">
        <v>42370</v>
      </c>
      <c r="C2466" s="218">
        <v>7.45</v>
      </c>
      <c r="D2466">
        <f>MAX(C2466:C$7096)</f>
        <v>7.45</v>
      </c>
      <c r="E2466" s="219">
        <f t="shared" si="76"/>
        <v>0</v>
      </c>
      <c r="H2466" s="241">
        <v>6.65</v>
      </c>
      <c r="I2466">
        <f>MAX(H2466:H$7096)</f>
        <v>6.65</v>
      </c>
      <c r="J2466" s="219">
        <f t="shared" si="77"/>
        <v>0</v>
      </c>
    </row>
    <row r="2467" spans="2:10">
      <c r="B2467" s="217">
        <v>42369</v>
      </c>
      <c r="C2467" s="218">
        <v>7.44</v>
      </c>
      <c r="D2467">
        <f>MAX(C2467:C$7096)</f>
        <v>7.44</v>
      </c>
      <c r="E2467" s="219">
        <f t="shared" si="76"/>
        <v>0</v>
      </c>
      <c r="H2467" s="241">
        <v>6.65</v>
      </c>
      <c r="I2467">
        <f>MAX(H2467:H$7096)</f>
        <v>6.65</v>
      </c>
      <c r="J2467" s="219">
        <f t="shared" si="77"/>
        <v>0</v>
      </c>
    </row>
    <row r="2468" spans="2:10">
      <c r="B2468" s="217">
        <v>42368</v>
      </c>
      <c r="C2468" s="218">
        <v>7.44</v>
      </c>
      <c r="D2468">
        <f>MAX(C2468:C$7096)</f>
        <v>7.44</v>
      </c>
      <c r="E2468" s="219">
        <f t="shared" si="76"/>
        <v>0</v>
      </c>
      <c r="H2468" s="241">
        <v>6.65</v>
      </c>
      <c r="I2468">
        <f>MAX(H2468:H$7096)</f>
        <v>6.65</v>
      </c>
      <c r="J2468" s="219">
        <f t="shared" si="77"/>
        <v>0</v>
      </c>
    </row>
    <row r="2469" spans="2:10">
      <c r="B2469" s="217">
        <v>42367</v>
      </c>
      <c r="C2469" s="218">
        <v>7.44</v>
      </c>
      <c r="D2469">
        <f>MAX(C2469:C$7096)</f>
        <v>7.44</v>
      </c>
      <c r="E2469" s="219">
        <f t="shared" si="76"/>
        <v>0</v>
      </c>
      <c r="H2469" s="241">
        <v>6.65</v>
      </c>
      <c r="I2469">
        <f>MAX(H2469:H$7096)</f>
        <v>6.65</v>
      </c>
      <c r="J2469" s="219">
        <f t="shared" si="77"/>
        <v>0</v>
      </c>
    </row>
    <row r="2470" spans="2:10">
      <c r="B2470" s="217">
        <v>42366</v>
      </c>
      <c r="C2470" s="218">
        <v>7.44</v>
      </c>
      <c r="D2470">
        <f>MAX(C2470:C$7096)</f>
        <v>7.44</v>
      </c>
      <c r="E2470" s="219">
        <f t="shared" si="76"/>
        <v>0</v>
      </c>
      <c r="H2470" s="241">
        <v>6.65</v>
      </c>
      <c r="I2470">
        <f>MAX(H2470:H$7096)</f>
        <v>6.65</v>
      </c>
      <c r="J2470" s="219">
        <f t="shared" si="77"/>
        <v>0</v>
      </c>
    </row>
    <row r="2471" spans="2:10">
      <c r="B2471" s="217">
        <v>42363</v>
      </c>
      <c r="C2471" s="218">
        <v>7.43</v>
      </c>
      <c r="D2471">
        <f>MAX(C2471:C$7096)</f>
        <v>7.43</v>
      </c>
      <c r="E2471" s="219">
        <f t="shared" si="76"/>
        <v>0</v>
      </c>
      <c r="H2471" s="241">
        <v>6.65</v>
      </c>
      <c r="I2471">
        <f>MAX(H2471:H$7096)</f>
        <v>6.65</v>
      </c>
      <c r="J2471" s="219">
        <f t="shared" si="77"/>
        <v>0</v>
      </c>
    </row>
    <row r="2472" spans="2:10">
      <c r="B2472" s="217">
        <v>42362</v>
      </c>
      <c r="C2472" s="218">
        <v>7.43</v>
      </c>
      <c r="D2472">
        <f>MAX(C2472:C$7096)</f>
        <v>7.43</v>
      </c>
      <c r="E2472" s="219">
        <f t="shared" si="76"/>
        <v>0</v>
      </c>
      <c r="H2472" s="241">
        <v>6.65</v>
      </c>
      <c r="I2472">
        <f>MAX(H2472:H$7096)</f>
        <v>6.65</v>
      </c>
      <c r="J2472" s="219">
        <f t="shared" si="77"/>
        <v>0</v>
      </c>
    </row>
    <row r="2473" spans="2:10">
      <c r="B2473" s="217">
        <v>42361</v>
      </c>
      <c r="C2473" s="218">
        <v>7.43</v>
      </c>
      <c r="D2473">
        <f>MAX(C2473:C$7096)</f>
        <v>7.43</v>
      </c>
      <c r="E2473" s="219">
        <f t="shared" si="76"/>
        <v>0</v>
      </c>
      <c r="H2473" s="241">
        <v>6.65</v>
      </c>
      <c r="I2473">
        <f>MAX(H2473:H$7096)</f>
        <v>6.65</v>
      </c>
      <c r="J2473" s="219">
        <f t="shared" si="77"/>
        <v>0</v>
      </c>
    </row>
    <row r="2474" spans="2:10">
      <c r="B2474" s="217">
        <v>42360</v>
      </c>
      <c r="C2474" s="218">
        <v>7.43</v>
      </c>
      <c r="D2474">
        <f>MAX(C2474:C$7096)</f>
        <v>7.43</v>
      </c>
      <c r="E2474" s="219">
        <f t="shared" si="76"/>
        <v>0</v>
      </c>
      <c r="H2474" s="241">
        <v>6.65</v>
      </c>
      <c r="I2474">
        <f>MAX(H2474:H$7096)</f>
        <v>6.65</v>
      </c>
      <c r="J2474" s="219">
        <f t="shared" si="77"/>
        <v>0</v>
      </c>
    </row>
    <row r="2475" spans="2:10">
      <c r="B2475" s="217">
        <v>42359</v>
      </c>
      <c r="C2475" s="218">
        <v>7.42</v>
      </c>
      <c r="D2475">
        <f>MAX(C2475:C$7096)</f>
        <v>7.42</v>
      </c>
      <c r="E2475" s="219">
        <f t="shared" si="76"/>
        <v>0</v>
      </c>
      <c r="H2475" s="241">
        <v>6.65</v>
      </c>
      <c r="I2475">
        <f>MAX(H2475:H$7096)</f>
        <v>6.65</v>
      </c>
      <c r="J2475" s="219">
        <f t="shared" si="77"/>
        <v>0</v>
      </c>
    </row>
    <row r="2476" spans="2:10">
      <c r="B2476" s="217">
        <v>42356</v>
      </c>
      <c r="C2476" s="218">
        <v>7.42</v>
      </c>
      <c r="D2476">
        <f>MAX(C2476:C$7096)</f>
        <v>7.42</v>
      </c>
      <c r="E2476" s="219">
        <f t="shared" si="76"/>
        <v>0</v>
      </c>
      <c r="H2476" s="241">
        <v>6.65</v>
      </c>
      <c r="I2476">
        <f>MAX(H2476:H$7096)</f>
        <v>6.65</v>
      </c>
      <c r="J2476" s="219">
        <f t="shared" si="77"/>
        <v>0</v>
      </c>
    </row>
    <row r="2477" spans="2:10">
      <c r="B2477" s="217">
        <v>42355</v>
      </c>
      <c r="C2477" s="218">
        <v>7.42</v>
      </c>
      <c r="D2477">
        <f>MAX(C2477:C$7096)</f>
        <v>7.42</v>
      </c>
      <c r="E2477" s="219">
        <f t="shared" si="76"/>
        <v>0</v>
      </c>
      <c r="H2477" s="241">
        <v>6.65</v>
      </c>
      <c r="I2477">
        <f>MAX(H2477:H$7096)</f>
        <v>6.65</v>
      </c>
      <c r="J2477" s="219">
        <f t="shared" si="77"/>
        <v>0</v>
      </c>
    </row>
    <row r="2478" spans="2:10">
      <c r="B2478" s="217">
        <v>42354</v>
      </c>
      <c r="C2478" s="218">
        <v>7.41</v>
      </c>
      <c r="D2478">
        <f>MAX(C2478:C$7096)</f>
        <v>7.41</v>
      </c>
      <c r="E2478" s="219">
        <f t="shared" si="76"/>
        <v>0</v>
      </c>
      <c r="H2478" s="241">
        <v>6.65</v>
      </c>
      <c r="I2478">
        <f>MAX(H2478:H$7096)</f>
        <v>6.65</v>
      </c>
      <c r="J2478" s="219">
        <f t="shared" si="77"/>
        <v>0</v>
      </c>
    </row>
    <row r="2479" spans="2:10">
      <c r="B2479" s="217">
        <v>42353</v>
      </c>
      <c r="C2479" s="218">
        <v>7.41</v>
      </c>
      <c r="D2479">
        <f>MAX(C2479:C$7096)</f>
        <v>7.41</v>
      </c>
      <c r="E2479" s="219">
        <f t="shared" si="76"/>
        <v>0</v>
      </c>
      <c r="H2479" s="241">
        <v>6.65</v>
      </c>
      <c r="I2479">
        <f>MAX(H2479:H$7096)</f>
        <v>6.65</v>
      </c>
      <c r="J2479" s="219">
        <f t="shared" si="77"/>
        <v>0</v>
      </c>
    </row>
    <row r="2480" spans="2:10">
      <c r="B2480" s="217">
        <v>42352</v>
      </c>
      <c r="C2480" s="218">
        <v>7.41</v>
      </c>
      <c r="D2480">
        <f>MAX(C2480:C$7096)</f>
        <v>7.41</v>
      </c>
      <c r="E2480" s="219">
        <f t="shared" si="76"/>
        <v>0</v>
      </c>
      <c r="H2480" s="241">
        <v>6.65</v>
      </c>
      <c r="I2480">
        <f>MAX(H2480:H$7096)</f>
        <v>6.65</v>
      </c>
      <c r="J2480" s="219">
        <f t="shared" si="77"/>
        <v>0</v>
      </c>
    </row>
    <row r="2481" spans="2:10">
      <c r="B2481" s="217">
        <v>42349</v>
      </c>
      <c r="C2481" s="218">
        <v>7.41</v>
      </c>
      <c r="D2481">
        <f>MAX(C2481:C$7096)</f>
        <v>7.41</v>
      </c>
      <c r="E2481" s="219">
        <f t="shared" si="76"/>
        <v>0</v>
      </c>
      <c r="H2481" s="241">
        <v>6.65</v>
      </c>
      <c r="I2481">
        <f>MAX(H2481:H$7096)</f>
        <v>6.65</v>
      </c>
      <c r="J2481" s="219">
        <f t="shared" si="77"/>
        <v>0</v>
      </c>
    </row>
    <row r="2482" spans="2:10">
      <c r="B2482" s="217">
        <v>42348</v>
      </c>
      <c r="C2482" s="218">
        <v>7.4</v>
      </c>
      <c r="D2482">
        <f>MAX(C2482:C$7096)</f>
        <v>7.4</v>
      </c>
      <c r="E2482" s="219">
        <f t="shared" si="76"/>
        <v>0</v>
      </c>
      <c r="H2482" s="241">
        <v>6.65</v>
      </c>
      <c r="I2482">
        <f>MAX(H2482:H$7096)</f>
        <v>6.65</v>
      </c>
      <c r="J2482" s="219">
        <f t="shared" si="77"/>
        <v>0</v>
      </c>
    </row>
    <row r="2483" spans="2:10">
      <c r="B2483" s="217">
        <v>42347</v>
      </c>
      <c r="C2483" s="218">
        <v>7.4</v>
      </c>
      <c r="D2483">
        <f>MAX(C2483:C$7096)</f>
        <v>7.4</v>
      </c>
      <c r="E2483" s="219">
        <f t="shared" si="76"/>
        <v>0</v>
      </c>
      <c r="H2483" s="241">
        <v>6.65</v>
      </c>
      <c r="I2483">
        <f>MAX(H2483:H$7096)</f>
        <v>6.65</v>
      </c>
      <c r="J2483" s="219">
        <f t="shared" si="77"/>
        <v>0</v>
      </c>
    </row>
    <row r="2484" spans="2:10">
      <c r="B2484" s="217">
        <v>42346</v>
      </c>
      <c r="C2484" s="218">
        <v>7.4</v>
      </c>
      <c r="D2484">
        <f>MAX(C2484:C$7096)</f>
        <v>7.4</v>
      </c>
      <c r="E2484" s="219">
        <f t="shared" si="76"/>
        <v>0</v>
      </c>
      <c r="H2484" s="241">
        <v>6.65</v>
      </c>
      <c r="I2484">
        <f>MAX(H2484:H$7096)</f>
        <v>6.65</v>
      </c>
      <c r="J2484" s="219">
        <f t="shared" si="77"/>
        <v>0</v>
      </c>
    </row>
    <row r="2485" spans="2:10">
      <c r="B2485" s="217">
        <v>42345</v>
      </c>
      <c r="C2485" s="218">
        <v>7.4</v>
      </c>
      <c r="D2485">
        <f>MAX(C2485:C$7096)</f>
        <v>7.4</v>
      </c>
      <c r="E2485" s="219">
        <f t="shared" si="76"/>
        <v>0</v>
      </c>
      <c r="H2485" s="241">
        <v>6.65</v>
      </c>
      <c r="I2485">
        <f>MAX(H2485:H$7096)</f>
        <v>6.65</v>
      </c>
      <c r="J2485" s="219">
        <f t="shared" si="77"/>
        <v>0</v>
      </c>
    </row>
    <row r="2486" spans="2:10">
      <c r="B2486" s="217">
        <v>42342</v>
      </c>
      <c r="C2486" s="218">
        <v>7.39</v>
      </c>
      <c r="D2486">
        <f>MAX(C2486:C$7096)</f>
        <v>7.39</v>
      </c>
      <c r="E2486" s="219">
        <f t="shared" si="76"/>
        <v>0</v>
      </c>
      <c r="H2486" s="241">
        <v>6.65</v>
      </c>
      <c r="I2486">
        <f>MAX(H2486:H$7096)</f>
        <v>6.65</v>
      </c>
      <c r="J2486" s="219">
        <f t="shared" si="77"/>
        <v>0</v>
      </c>
    </row>
    <row r="2487" spans="2:10">
      <c r="B2487" s="217">
        <v>42341</v>
      </c>
      <c r="C2487" s="218">
        <v>7.39</v>
      </c>
      <c r="D2487">
        <f>MAX(C2487:C$7096)</f>
        <v>7.39</v>
      </c>
      <c r="E2487" s="219">
        <f t="shared" si="76"/>
        <v>0</v>
      </c>
      <c r="H2487" s="241">
        <v>6.65</v>
      </c>
      <c r="I2487">
        <f>MAX(H2487:H$7096)</f>
        <v>6.65</v>
      </c>
      <c r="J2487" s="219">
        <f t="shared" si="77"/>
        <v>0</v>
      </c>
    </row>
    <row r="2488" spans="2:10">
      <c r="B2488" s="217">
        <v>42340</v>
      </c>
      <c r="C2488" s="218">
        <v>7.39</v>
      </c>
      <c r="D2488">
        <f>MAX(C2488:C$7096)</f>
        <v>7.39</v>
      </c>
      <c r="E2488" s="219">
        <f t="shared" si="76"/>
        <v>0</v>
      </c>
      <c r="H2488" s="241">
        <v>6.65</v>
      </c>
      <c r="I2488">
        <f>MAX(H2488:H$7096)</f>
        <v>6.65</v>
      </c>
      <c r="J2488" s="219">
        <f t="shared" si="77"/>
        <v>0</v>
      </c>
    </row>
    <row r="2489" spans="2:10">
      <c r="B2489" s="217">
        <v>42339</v>
      </c>
      <c r="C2489" s="218">
        <v>7.39</v>
      </c>
      <c r="D2489">
        <f>MAX(C2489:C$7096)</f>
        <v>7.39</v>
      </c>
      <c r="E2489" s="219">
        <f t="shared" si="76"/>
        <v>0</v>
      </c>
      <c r="H2489" s="241">
        <v>6.65</v>
      </c>
      <c r="I2489">
        <f>MAX(H2489:H$7096)</f>
        <v>6.65</v>
      </c>
      <c r="J2489" s="219">
        <f t="shared" si="77"/>
        <v>0</v>
      </c>
    </row>
    <row r="2490" spans="2:10">
      <c r="B2490" s="217">
        <v>42338</v>
      </c>
      <c r="C2490" s="218">
        <v>7.38</v>
      </c>
      <c r="D2490">
        <f>MAX(C2490:C$7096)</f>
        <v>7.38</v>
      </c>
      <c r="E2490" s="219">
        <f t="shared" si="76"/>
        <v>0</v>
      </c>
      <c r="H2490" s="241">
        <v>6.61</v>
      </c>
      <c r="I2490">
        <f>MAX(H2490:H$7096)</f>
        <v>6.61</v>
      </c>
      <c r="J2490" s="219">
        <f t="shared" si="77"/>
        <v>0</v>
      </c>
    </row>
    <row r="2491" spans="2:10">
      <c r="B2491" s="217">
        <v>42335</v>
      </c>
      <c r="C2491" s="218">
        <v>7.38</v>
      </c>
      <c r="D2491">
        <f>MAX(C2491:C$7096)</f>
        <v>7.38</v>
      </c>
      <c r="E2491" s="219">
        <f t="shared" si="76"/>
        <v>0</v>
      </c>
      <c r="H2491" s="241">
        <v>6.61</v>
      </c>
      <c r="I2491">
        <f>MAX(H2491:H$7096)</f>
        <v>6.61</v>
      </c>
      <c r="J2491" s="219">
        <f t="shared" si="77"/>
        <v>0</v>
      </c>
    </row>
    <row r="2492" spans="2:10">
      <c r="B2492" s="217">
        <v>42334</v>
      </c>
      <c r="C2492" s="218">
        <v>7.38</v>
      </c>
      <c r="D2492">
        <f>MAX(C2492:C$7096)</f>
        <v>7.38</v>
      </c>
      <c r="E2492" s="219">
        <f t="shared" si="76"/>
        <v>0</v>
      </c>
      <c r="H2492" s="241">
        <v>6.61</v>
      </c>
      <c r="I2492">
        <f>MAX(H2492:H$7096)</f>
        <v>6.61</v>
      </c>
      <c r="J2492" s="219">
        <f t="shared" si="77"/>
        <v>0</v>
      </c>
    </row>
    <row r="2493" spans="2:10">
      <c r="B2493" s="217">
        <v>42333</v>
      </c>
      <c r="C2493" s="218">
        <v>7.37</v>
      </c>
      <c r="D2493">
        <f>MAX(C2493:C$7096)</f>
        <v>7.37</v>
      </c>
      <c r="E2493" s="219">
        <f t="shared" si="76"/>
        <v>0</v>
      </c>
      <c r="H2493" s="241">
        <v>6.61</v>
      </c>
      <c r="I2493">
        <f>MAX(H2493:H$7096)</f>
        <v>6.61</v>
      </c>
      <c r="J2493" s="219">
        <f t="shared" si="77"/>
        <v>0</v>
      </c>
    </row>
    <row r="2494" spans="2:10">
      <c r="B2494" s="217">
        <v>42332</v>
      </c>
      <c r="C2494" s="218">
        <v>7.37</v>
      </c>
      <c r="D2494">
        <f>MAX(C2494:C$7096)</f>
        <v>7.37</v>
      </c>
      <c r="E2494" s="219">
        <f t="shared" si="76"/>
        <v>0</v>
      </c>
      <c r="H2494" s="241">
        <v>6.61</v>
      </c>
      <c r="I2494">
        <f>MAX(H2494:H$7096)</f>
        <v>6.61</v>
      </c>
      <c r="J2494" s="219">
        <f t="shared" si="77"/>
        <v>0</v>
      </c>
    </row>
    <row r="2495" spans="2:10">
      <c r="B2495" s="217">
        <v>42331</v>
      </c>
      <c r="C2495" s="218">
        <v>7.37</v>
      </c>
      <c r="D2495">
        <f>MAX(C2495:C$7096)</f>
        <v>7.37</v>
      </c>
      <c r="E2495" s="219">
        <f t="shared" si="76"/>
        <v>0</v>
      </c>
      <c r="H2495" s="241">
        <v>6.61</v>
      </c>
      <c r="I2495">
        <f>MAX(H2495:H$7096)</f>
        <v>6.61</v>
      </c>
      <c r="J2495" s="219">
        <f t="shared" si="77"/>
        <v>0</v>
      </c>
    </row>
    <row r="2496" spans="2:10">
      <c r="B2496" s="217">
        <v>42328</v>
      </c>
      <c r="C2496" s="218">
        <v>7.37</v>
      </c>
      <c r="D2496">
        <f>MAX(C2496:C$7096)</f>
        <v>7.37</v>
      </c>
      <c r="E2496" s="219">
        <f t="shared" si="76"/>
        <v>0</v>
      </c>
      <c r="H2496" s="241">
        <v>6.61</v>
      </c>
      <c r="I2496">
        <f>MAX(H2496:H$7096)</f>
        <v>6.61</v>
      </c>
      <c r="J2496" s="219">
        <f t="shared" si="77"/>
        <v>0</v>
      </c>
    </row>
    <row r="2497" spans="2:10">
      <c r="B2497" s="217">
        <v>42327</v>
      </c>
      <c r="C2497" s="218">
        <v>7.37</v>
      </c>
      <c r="D2497">
        <f>MAX(C2497:C$7096)</f>
        <v>7.37</v>
      </c>
      <c r="E2497" s="219">
        <f t="shared" si="76"/>
        <v>0</v>
      </c>
      <c r="H2497" s="241">
        <v>6.61</v>
      </c>
      <c r="I2497">
        <f>MAX(H2497:H$7096)</f>
        <v>6.61</v>
      </c>
      <c r="J2497" s="219">
        <f t="shared" si="77"/>
        <v>0</v>
      </c>
    </row>
    <row r="2498" spans="2:10">
      <c r="B2498" s="217">
        <v>42326</v>
      </c>
      <c r="C2498" s="218">
        <v>7.37</v>
      </c>
      <c r="D2498">
        <f>MAX(C2498:C$7096)</f>
        <v>7.37</v>
      </c>
      <c r="E2498" s="219">
        <f t="shared" ref="E2498:E2561" si="78">(C2498-D2498)/D2498</f>
        <v>0</v>
      </c>
      <c r="H2498" s="241">
        <v>6.61</v>
      </c>
      <c r="I2498">
        <f>MAX(H2498:H$7096)</f>
        <v>6.61</v>
      </c>
      <c r="J2498" s="219">
        <f t="shared" ref="J2498:J2561" si="79">(H2498-I2498)/I2498</f>
        <v>0</v>
      </c>
    </row>
    <row r="2499" spans="2:10">
      <c r="B2499" s="217">
        <v>42325</v>
      </c>
      <c r="C2499" s="218">
        <v>7.37</v>
      </c>
      <c r="D2499">
        <f>MAX(C2499:C$7096)</f>
        <v>7.37</v>
      </c>
      <c r="E2499" s="219">
        <f t="shared" si="78"/>
        <v>0</v>
      </c>
      <c r="H2499" s="241">
        <v>6.61</v>
      </c>
      <c r="I2499">
        <f>MAX(H2499:H$7096)</f>
        <v>6.61</v>
      </c>
      <c r="J2499" s="219">
        <f t="shared" si="79"/>
        <v>0</v>
      </c>
    </row>
    <row r="2500" spans="2:10">
      <c r="B2500" s="217">
        <v>42324</v>
      </c>
      <c r="C2500" s="218">
        <v>7.37</v>
      </c>
      <c r="D2500">
        <f>MAX(C2500:C$7096)</f>
        <v>7.37</v>
      </c>
      <c r="E2500" s="219">
        <f t="shared" si="78"/>
        <v>0</v>
      </c>
      <c r="H2500" s="241">
        <v>6.61</v>
      </c>
      <c r="I2500">
        <f>MAX(H2500:H$7096)</f>
        <v>6.61</v>
      </c>
      <c r="J2500" s="219">
        <f t="shared" si="79"/>
        <v>0</v>
      </c>
    </row>
    <row r="2501" spans="2:10">
      <c r="B2501" s="217">
        <v>42321</v>
      </c>
      <c r="C2501" s="218">
        <v>7.36</v>
      </c>
      <c r="D2501">
        <f>MAX(C2501:C$7096)</f>
        <v>7.36</v>
      </c>
      <c r="E2501" s="219">
        <f t="shared" si="78"/>
        <v>0</v>
      </c>
      <c r="H2501" s="241">
        <v>6.61</v>
      </c>
      <c r="I2501">
        <f>MAX(H2501:H$7096)</f>
        <v>6.61</v>
      </c>
      <c r="J2501" s="219">
        <f t="shared" si="79"/>
        <v>0</v>
      </c>
    </row>
    <row r="2502" spans="2:10">
      <c r="B2502" s="217">
        <v>42320</v>
      </c>
      <c r="C2502" s="218">
        <v>7.34</v>
      </c>
      <c r="D2502">
        <f>MAX(C2502:C$7096)</f>
        <v>7.34</v>
      </c>
      <c r="E2502" s="219">
        <f t="shared" si="78"/>
        <v>0</v>
      </c>
      <c r="H2502" s="241">
        <v>6.61</v>
      </c>
      <c r="I2502">
        <f>MAX(H2502:H$7096)</f>
        <v>6.61</v>
      </c>
      <c r="J2502" s="219">
        <f t="shared" si="79"/>
        <v>0</v>
      </c>
    </row>
    <row r="2503" spans="2:10">
      <c r="B2503" s="217">
        <v>42319</v>
      </c>
      <c r="C2503" s="218">
        <v>7.34</v>
      </c>
      <c r="D2503">
        <f>MAX(C2503:C$7096)</f>
        <v>7.34</v>
      </c>
      <c r="E2503" s="219">
        <f t="shared" si="78"/>
        <v>0</v>
      </c>
      <c r="H2503" s="241">
        <v>6.61</v>
      </c>
      <c r="I2503">
        <f>MAX(H2503:H$7096)</f>
        <v>6.61</v>
      </c>
      <c r="J2503" s="219">
        <f t="shared" si="79"/>
        <v>0</v>
      </c>
    </row>
    <row r="2504" spans="2:10">
      <c r="B2504" s="217">
        <v>42318</v>
      </c>
      <c r="C2504" s="218">
        <v>7.34</v>
      </c>
      <c r="D2504">
        <f>MAX(C2504:C$7096)</f>
        <v>7.34</v>
      </c>
      <c r="E2504" s="219">
        <f t="shared" si="78"/>
        <v>0</v>
      </c>
      <c r="H2504" s="241">
        <v>6.61</v>
      </c>
      <c r="I2504">
        <f>MAX(H2504:H$7096)</f>
        <v>6.61</v>
      </c>
      <c r="J2504" s="219">
        <f t="shared" si="79"/>
        <v>0</v>
      </c>
    </row>
    <row r="2505" spans="2:10">
      <c r="B2505" s="217">
        <v>42317</v>
      </c>
      <c r="C2505" s="218">
        <v>7.34</v>
      </c>
      <c r="D2505">
        <f>MAX(C2505:C$7096)</f>
        <v>7.34</v>
      </c>
      <c r="E2505" s="219">
        <f t="shared" si="78"/>
        <v>0</v>
      </c>
      <c r="H2505" s="241">
        <v>6.61</v>
      </c>
      <c r="I2505">
        <f>MAX(H2505:H$7096)</f>
        <v>6.61</v>
      </c>
      <c r="J2505" s="219">
        <f t="shared" si="79"/>
        <v>0</v>
      </c>
    </row>
    <row r="2506" spans="2:10">
      <c r="B2506" s="217">
        <v>42314</v>
      </c>
      <c r="C2506" s="218">
        <v>7.33</v>
      </c>
      <c r="D2506">
        <f>MAX(C2506:C$7096)</f>
        <v>7.33</v>
      </c>
      <c r="E2506" s="219">
        <f t="shared" si="78"/>
        <v>0</v>
      </c>
      <c r="H2506" s="241">
        <v>6.61</v>
      </c>
      <c r="I2506">
        <f>MAX(H2506:H$7096)</f>
        <v>6.61</v>
      </c>
      <c r="J2506" s="219">
        <f t="shared" si="79"/>
        <v>0</v>
      </c>
    </row>
    <row r="2507" spans="2:10">
      <c r="B2507" s="217">
        <v>42313</v>
      </c>
      <c r="C2507" s="218">
        <v>7.33</v>
      </c>
      <c r="D2507">
        <f>MAX(C2507:C$7096)</f>
        <v>7.33</v>
      </c>
      <c r="E2507" s="219">
        <f t="shared" si="78"/>
        <v>0</v>
      </c>
      <c r="H2507" s="241">
        <v>6.61</v>
      </c>
      <c r="I2507">
        <f>MAX(H2507:H$7096)</f>
        <v>6.61</v>
      </c>
      <c r="J2507" s="219">
        <f t="shared" si="79"/>
        <v>0</v>
      </c>
    </row>
    <row r="2508" spans="2:10">
      <c r="B2508" s="217">
        <v>42312</v>
      </c>
      <c r="C2508" s="218">
        <v>7.33</v>
      </c>
      <c r="D2508">
        <f>MAX(C2508:C$7096)</f>
        <v>7.33</v>
      </c>
      <c r="E2508" s="219">
        <f t="shared" si="78"/>
        <v>0</v>
      </c>
      <c r="H2508" s="241">
        <v>6.61</v>
      </c>
      <c r="I2508">
        <f>MAX(H2508:H$7096)</f>
        <v>6.61</v>
      </c>
      <c r="J2508" s="219">
        <f t="shared" si="79"/>
        <v>0</v>
      </c>
    </row>
    <row r="2509" spans="2:10">
      <c r="B2509" s="217">
        <v>42311</v>
      </c>
      <c r="C2509" s="218">
        <v>7.33</v>
      </c>
      <c r="D2509">
        <f>MAX(C2509:C$7096)</f>
        <v>7.33</v>
      </c>
      <c r="E2509" s="219">
        <f t="shared" si="78"/>
        <v>0</v>
      </c>
      <c r="H2509" s="241">
        <v>6.61</v>
      </c>
      <c r="I2509">
        <f>MAX(H2509:H$7096)</f>
        <v>6.61</v>
      </c>
      <c r="J2509" s="219">
        <f t="shared" si="79"/>
        <v>0</v>
      </c>
    </row>
    <row r="2510" spans="2:10">
      <c r="B2510" s="217">
        <v>42310</v>
      </c>
      <c r="C2510" s="218">
        <v>7.33</v>
      </c>
      <c r="D2510">
        <f>MAX(C2510:C$7096)</f>
        <v>7.33</v>
      </c>
      <c r="E2510" s="219">
        <f t="shared" si="78"/>
        <v>0</v>
      </c>
      <c r="H2510" s="241">
        <v>6.61</v>
      </c>
      <c r="I2510">
        <f>MAX(H2510:H$7096)</f>
        <v>6.61</v>
      </c>
      <c r="J2510" s="219">
        <f t="shared" si="79"/>
        <v>0</v>
      </c>
    </row>
    <row r="2511" spans="2:10">
      <c r="B2511" s="217">
        <v>42307</v>
      </c>
      <c r="C2511" s="218">
        <v>7.32</v>
      </c>
      <c r="D2511">
        <f>MAX(C2511:C$7096)</f>
        <v>7.32</v>
      </c>
      <c r="E2511" s="219">
        <f t="shared" si="78"/>
        <v>0</v>
      </c>
      <c r="H2511" s="241">
        <v>6.61</v>
      </c>
      <c r="I2511">
        <f>MAX(H2511:H$7096)</f>
        <v>6.61</v>
      </c>
      <c r="J2511" s="219">
        <f t="shared" si="79"/>
        <v>0</v>
      </c>
    </row>
    <row r="2512" spans="2:10">
      <c r="B2512" s="217">
        <v>42306</v>
      </c>
      <c r="C2512" s="218">
        <v>7.32</v>
      </c>
      <c r="D2512">
        <f>MAX(C2512:C$7096)</f>
        <v>7.32</v>
      </c>
      <c r="E2512" s="219">
        <f t="shared" si="78"/>
        <v>0</v>
      </c>
      <c r="H2512" s="241">
        <v>6.61</v>
      </c>
      <c r="I2512">
        <f>MAX(H2512:H$7096)</f>
        <v>6.61</v>
      </c>
      <c r="J2512" s="219">
        <f t="shared" si="79"/>
        <v>0</v>
      </c>
    </row>
    <row r="2513" spans="2:10">
      <c r="B2513" s="217">
        <v>42305</v>
      </c>
      <c r="C2513" s="218">
        <v>7.32</v>
      </c>
      <c r="D2513">
        <f>MAX(C2513:C$7096)</f>
        <v>7.32</v>
      </c>
      <c r="E2513" s="219">
        <f t="shared" si="78"/>
        <v>0</v>
      </c>
      <c r="H2513" s="241">
        <v>6.61</v>
      </c>
      <c r="I2513">
        <f>MAX(H2513:H$7096)</f>
        <v>6.61</v>
      </c>
      <c r="J2513" s="219">
        <f t="shared" si="79"/>
        <v>0</v>
      </c>
    </row>
    <row r="2514" spans="2:10">
      <c r="B2514" s="217">
        <v>42304</v>
      </c>
      <c r="C2514" s="218">
        <v>7.31</v>
      </c>
      <c r="D2514">
        <f>MAX(C2514:C$7096)</f>
        <v>7.31</v>
      </c>
      <c r="E2514" s="219">
        <f t="shared" si="78"/>
        <v>0</v>
      </c>
      <c r="H2514" s="241">
        <v>6.61</v>
      </c>
      <c r="I2514">
        <f>MAX(H2514:H$7096)</f>
        <v>6.61</v>
      </c>
      <c r="J2514" s="219">
        <f t="shared" si="79"/>
        <v>0</v>
      </c>
    </row>
    <row r="2515" spans="2:10">
      <c r="B2515" s="217">
        <v>42303</v>
      </c>
      <c r="C2515" s="218">
        <v>7.31</v>
      </c>
      <c r="D2515">
        <f>MAX(C2515:C$7096)</f>
        <v>7.31</v>
      </c>
      <c r="E2515" s="219">
        <f t="shared" si="78"/>
        <v>0</v>
      </c>
      <c r="H2515" s="241">
        <v>6.61</v>
      </c>
      <c r="I2515">
        <f>MAX(H2515:H$7096)</f>
        <v>6.61</v>
      </c>
      <c r="J2515" s="219">
        <f t="shared" si="79"/>
        <v>0</v>
      </c>
    </row>
    <row r="2516" spans="2:10">
      <c r="B2516" s="217">
        <v>42300</v>
      </c>
      <c r="C2516" s="218">
        <v>7.2</v>
      </c>
      <c r="D2516">
        <f>MAX(C2516:C$7096)</f>
        <v>7.23</v>
      </c>
      <c r="E2516" s="219">
        <f t="shared" si="78"/>
        <v>-4.1493775933610297E-3</v>
      </c>
      <c r="H2516" s="241">
        <v>6.61</v>
      </c>
      <c r="I2516">
        <f>MAX(H2516:H$7096)</f>
        <v>6.61</v>
      </c>
      <c r="J2516" s="219">
        <f t="shared" si="79"/>
        <v>0</v>
      </c>
    </row>
    <row r="2517" spans="2:10">
      <c r="B2517" s="217">
        <v>42299</v>
      </c>
      <c r="C2517" s="218">
        <v>7.2</v>
      </c>
      <c r="D2517">
        <f>MAX(C2517:C$7096)</f>
        <v>7.23</v>
      </c>
      <c r="E2517" s="219">
        <f t="shared" si="78"/>
        <v>-4.1493775933610297E-3</v>
      </c>
      <c r="H2517" s="241">
        <v>6.61</v>
      </c>
      <c r="I2517">
        <f>MAX(H2517:H$7096)</f>
        <v>6.61</v>
      </c>
      <c r="J2517" s="219">
        <f t="shared" si="79"/>
        <v>0</v>
      </c>
    </row>
    <row r="2518" spans="2:10">
      <c r="B2518" s="217">
        <v>42298</v>
      </c>
      <c r="C2518" s="218">
        <v>7.2</v>
      </c>
      <c r="D2518">
        <f>MAX(C2518:C$7096)</f>
        <v>7.23</v>
      </c>
      <c r="E2518" s="219">
        <f t="shared" si="78"/>
        <v>-4.1493775933610297E-3</v>
      </c>
      <c r="H2518" s="241">
        <v>6.61</v>
      </c>
      <c r="I2518">
        <f>MAX(H2518:H$7096)</f>
        <v>6.61</v>
      </c>
      <c r="J2518" s="219">
        <f t="shared" si="79"/>
        <v>0</v>
      </c>
    </row>
    <row r="2519" spans="2:10">
      <c r="B2519" s="217">
        <v>42297</v>
      </c>
      <c r="C2519" s="218">
        <v>7.2</v>
      </c>
      <c r="D2519">
        <f>MAX(C2519:C$7096)</f>
        <v>7.23</v>
      </c>
      <c r="E2519" s="219">
        <f t="shared" si="78"/>
        <v>-4.1493775933610297E-3</v>
      </c>
      <c r="H2519" s="241">
        <v>6.61</v>
      </c>
      <c r="I2519">
        <f>MAX(H2519:H$7096)</f>
        <v>6.61</v>
      </c>
      <c r="J2519" s="219">
        <f t="shared" si="79"/>
        <v>0</v>
      </c>
    </row>
    <row r="2520" spans="2:10">
      <c r="B2520" s="217">
        <v>42296</v>
      </c>
      <c r="C2520" s="218">
        <v>7.19</v>
      </c>
      <c r="D2520">
        <f>MAX(C2520:C$7096)</f>
        <v>7.23</v>
      </c>
      <c r="E2520" s="219">
        <f t="shared" si="78"/>
        <v>-5.5325034578146658E-3</v>
      </c>
      <c r="H2520" s="241">
        <v>6.61</v>
      </c>
      <c r="I2520">
        <f>MAX(H2520:H$7096)</f>
        <v>6.61</v>
      </c>
      <c r="J2520" s="219">
        <f t="shared" si="79"/>
        <v>0</v>
      </c>
    </row>
    <row r="2521" spans="2:10">
      <c r="B2521" s="217">
        <v>42293</v>
      </c>
      <c r="C2521" s="218">
        <v>7.19</v>
      </c>
      <c r="D2521">
        <f>MAX(C2521:C$7096)</f>
        <v>7.23</v>
      </c>
      <c r="E2521" s="219">
        <f t="shared" si="78"/>
        <v>-5.5325034578146658E-3</v>
      </c>
      <c r="H2521" s="241">
        <v>6.61</v>
      </c>
      <c r="I2521">
        <f>MAX(H2521:H$7096)</f>
        <v>6.61</v>
      </c>
      <c r="J2521" s="219">
        <f t="shared" si="79"/>
        <v>0</v>
      </c>
    </row>
    <row r="2522" spans="2:10">
      <c r="B2522" s="217">
        <v>42292</v>
      </c>
      <c r="C2522" s="218">
        <v>7.19</v>
      </c>
      <c r="D2522">
        <f>MAX(C2522:C$7096)</f>
        <v>7.23</v>
      </c>
      <c r="E2522" s="219">
        <f t="shared" si="78"/>
        <v>-5.5325034578146658E-3</v>
      </c>
      <c r="H2522" s="241">
        <v>6.61</v>
      </c>
      <c r="I2522">
        <f>MAX(H2522:H$7096)</f>
        <v>6.61</v>
      </c>
      <c r="J2522" s="219">
        <f t="shared" si="79"/>
        <v>0</v>
      </c>
    </row>
    <row r="2523" spans="2:10">
      <c r="B2523" s="217">
        <v>42291</v>
      </c>
      <c r="C2523" s="218">
        <v>7.18</v>
      </c>
      <c r="D2523">
        <f>MAX(C2523:C$7096)</f>
        <v>7.23</v>
      </c>
      <c r="E2523" s="219">
        <f t="shared" si="78"/>
        <v>-6.9156293222684241E-3</v>
      </c>
      <c r="H2523" s="241">
        <v>6.61</v>
      </c>
      <c r="I2523">
        <f>MAX(H2523:H$7096)</f>
        <v>6.61</v>
      </c>
      <c r="J2523" s="219">
        <f t="shared" si="79"/>
        <v>0</v>
      </c>
    </row>
    <row r="2524" spans="2:10">
      <c r="B2524" s="217">
        <v>42290</v>
      </c>
      <c r="C2524" s="218">
        <v>7.18</v>
      </c>
      <c r="D2524">
        <f>MAX(C2524:C$7096)</f>
        <v>7.23</v>
      </c>
      <c r="E2524" s="219">
        <f t="shared" si="78"/>
        <v>-6.9156293222684241E-3</v>
      </c>
      <c r="H2524" s="241">
        <v>6.61</v>
      </c>
      <c r="I2524">
        <f>MAX(H2524:H$7096)</f>
        <v>6.61</v>
      </c>
      <c r="J2524" s="219">
        <f t="shared" si="79"/>
        <v>0</v>
      </c>
    </row>
    <row r="2525" spans="2:10">
      <c r="B2525" s="217">
        <v>42289</v>
      </c>
      <c r="C2525" s="218">
        <v>7.18</v>
      </c>
      <c r="D2525">
        <f>MAX(C2525:C$7096)</f>
        <v>7.23</v>
      </c>
      <c r="E2525" s="219">
        <f t="shared" si="78"/>
        <v>-6.9156293222684241E-3</v>
      </c>
      <c r="H2525" s="241">
        <v>6.61</v>
      </c>
      <c r="I2525">
        <f>MAX(H2525:H$7096)</f>
        <v>6.61</v>
      </c>
      <c r="J2525" s="219">
        <f t="shared" si="79"/>
        <v>0</v>
      </c>
    </row>
    <row r="2526" spans="2:10">
      <c r="B2526" s="217">
        <v>42286</v>
      </c>
      <c r="C2526" s="218">
        <v>7.18</v>
      </c>
      <c r="D2526">
        <f>MAX(C2526:C$7096)</f>
        <v>7.23</v>
      </c>
      <c r="E2526" s="219">
        <f t="shared" si="78"/>
        <v>-6.9156293222684241E-3</v>
      </c>
      <c r="H2526" s="241">
        <v>6.61</v>
      </c>
      <c r="I2526">
        <f>MAX(H2526:H$7096)</f>
        <v>6.61</v>
      </c>
      <c r="J2526" s="219">
        <f t="shared" si="79"/>
        <v>0</v>
      </c>
    </row>
    <row r="2527" spans="2:10">
      <c r="B2527" s="217">
        <v>42285</v>
      </c>
      <c r="C2527" s="218">
        <v>7.16</v>
      </c>
      <c r="D2527">
        <f>MAX(C2527:C$7096)</f>
        <v>7.23</v>
      </c>
      <c r="E2527" s="219">
        <f t="shared" si="78"/>
        <v>-9.6818810511756954E-3</v>
      </c>
      <c r="H2527" s="241">
        <v>6.61</v>
      </c>
      <c r="I2527">
        <f>MAX(H2527:H$7096)</f>
        <v>6.61</v>
      </c>
      <c r="J2527" s="219">
        <f t="shared" si="79"/>
        <v>0</v>
      </c>
    </row>
    <row r="2528" spans="2:10">
      <c r="B2528" s="217">
        <v>42284</v>
      </c>
      <c r="C2528" s="218">
        <v>7.16</v>
      </c>
      <c r="D2528">
        <f>MAX(C2528:C$7096)</f>
        <v>7.23</v>
      </c>
      <c r="E2528" s="219">
        <f t="shared" si="78"/>
        <v>-9.6818810511756954E-3</v>
      </c>
      <c r="H2528" s="241">
        <v>6.61</v>
      </c>
      <c r="I2528">
        <f>MAX(H2528:H$7096)</f>
        <v>6.61</v>
      </c>
      <c r="J2528" s="219">
        <f t="shared" si="79"/>
        <v>0</v>
      </c>
    </row>
    <row r="2529" spans="2:10">
      <c r="B2529" s="217">
        <v>42283</v>
      </c>
      <c r="C2529" s="218">
        <v>7.15</v>
      </c>
      <c r="D2529">
        <f>MAX(C2529:C$7096)</f>
        <v>7.23</v>
      </c>
      <c r="E2529" s="219">
        <f t="shared" si="78"/>
        <v>-1.1065006915629332E-2</v>
      </c>
      <c r="H2529" s="241">
        <v>6.61</v>
      </c>
      <c r="I2529">
        <f>MAX(H2529:H$7096)</f>
        <v>6.61</v>
      </c>
      <c r="J2529" s="219">
        <f t="shared" si="79"/>
        <v>0</v>
      </c>
    </row>
    <row r="2530" spans="2:10">
      <c r="B2530" s="217">
        <v>42282</v>
      </c>
      <c r="C2530" s="218">
        <v>7.15</v>
      </c>
      <c r="D2530">
        <f>MAX(C2530:C$7096)</f>
        <v>7.23</v>
      </c>
      <c r="E2530" s="219">
        <f t="shared" si="78"/>
        <v>-1.1065006915629332E-2</v>
      </c>
      <c r="H2530" s="241">
        <v>6.61</v>
      </c>
      <c r="I2530">
        <f>MAX(H2530:H$7096)</f>
        <v>6.61</v>
      </c>
      <c r="J2530" s="219">
        <f t="shared" si="79"/>
        <v>0</v>
      </c>
    </row>
    <row r="2531" spans="2:10">
      <c r="B2531" s="217">
        <v>42279</v>
      </c>
      <c r="C2531" s="218">
        <v>7.15</v>
      </c>
      <c r="D2531">
        <f>MAX(C2531:C$7096)</f>
        <v>7.23</v>
      </c>
      <c r="E2531" s="219">
        <f t="shared" si="78"/>
        <v>-1.1065006915629332E-2</v>
      </c>
      <c r="H2531" s="241">
        <v>6.61</v>
      </c>
      <c r="I2531">
        <f>MAX(H2531:H$7096)</f>
        <v>6.61</v>
      </c>
      <c r="J2531" s="219">
        <f t="shared" si="79"/>
        <v>0</v>
      </c>
    </row>
    <row r="2532" spans="2:10">
      <c r="B2532" s="217">
        <v>42278</v>
      </c>
      <c r="C2532" s="218">
        <v>7.19</v>
      </c>
      <c r="D2532">
        <f>MAX(C2532:C$7096)</f>
        <v>7.23</v>
      </c>
      <c r="E2532" s="219">
        <f t="shared" si="78"/>
        <v>-5.5325034578146658E-3</v>
      </c>
      <c r="H2532" s="241">
        <v>6.61</v>
      </c>
      <c r="I2532">
        <f>MAX(H2532:H$7096)</f>
        <v>6.61</v>
      </c>
      <c r="J2532" s="219">
        <f t="shared" si="79"/>
        <v>0</v>
      </c>
    </row>
    <row r="2533" spans="2:10">
      <c r="B2533" s="217">
        <v>42277</v>
      </c>
      <c r="C2533" s="218">
        <v>7.18</v>
      </c>
      <c r="D2533">
        <f>MAX(C2533:C$7096)</f>
        <v>7.23</v>
      </c>
      <c r="E2533" s="219">
        <f t="shared" si="78"/>
        <v>-6.9156293222684241E-3</v>
      </c>
      <c r="H2533" s="241">
        <v>6.61</v>
      </c>
      <c r="I2533">
        <f>MAX(H2533:H$7096)</f>
        <v>6.61</v>
      </c>
      <c r="J2533" s="219">
        <f t="shared" si="79"/>
        <v>0</v>
      </c>
    </row>
    <row r="2534" spans="2:10">
      <c r="B2534" s="217">
        <v>42276</v>
      </c>
      <c r="C2534" s="218">
        <v>7.18</v>
      </c>
      <c r="D2534">
        <f>MAX(C2534:C$7096)</f>
        <v>7.23</v>
      </c>
      <c r="E2534" s="219">
        <f t="shared" si="78"/>
        <v>-6.9156293222684241E-3</v>
      </c>
      <c r="H2534" s="241">
        <v>6.61</v>
      </c>
      <c r="I2534">
        <f>MAX(H2534:H$7096)</f>
        <v>6.61</v>
      </c>
      <c r="J2534" s="219">
        <f t="shared" si="79"/>
        <v>0</v>
      </c>
    </row>
    <row r="2535" spans="2:10">
      <c r="B2535" s="217">
        <v>42275</v>
      </c>
      <c r="C2535" s="218">
        <v>7.18</v>
      </c>
      <c r="D2535">
        <f>MAX(C2535:C$7096)</f>
        <v>7.23</v>
      </c>
      <c r="E2535" s="219">
        <f t="shared" si="78"/>
        <v>-6.9156293222684241E-3</v>
      </c>
      <c r="H2535" s="241">
        <v>6.61</v>
      </c>
      <c r="I2535">
        <f>MAX(H2535:H$7096)</f>
        <v>6.61</v>
      </c>
      <c r="J2535" s="219">
        <f t="shared" si="79"/>
        <v>0</v>
      </c>
    </row>
    <row r="2536" spans="2:10">
      <c r="B2536" s="217">
        <v>42272</v>
      </c>
      <c r="C2536" s="218">
        <v>7.17</v>
      </c>
      <c r="D2536">
        <f>MAX(C2536:C$7096)</f>
        <v>7.23</v>
      </c>
      <c r="E2536" s="219">
        <f t="shared" si="78"/>
        <v>-8.2987551867220594E-3</v>
      </c>
      <c r="H2536" s="241">
        <v>6.61</v>
      </c>
      <c r="I2536">
        <f>MAX(H2536:H$7096)</f>
        <v>6.61</v>
      </c>
      <c r="J2536" s="219">
        <f t="shared" si="79"/>
        <v>0</v>
      </c>
    </row>
    <row r="2537" spans="2:10">
      <c r="B2537" s="217">
        <v>42271</v>
      </c>
      <c r="C2537" s="218">
        <v>7.17</v>
      </c>
      <c r="D2537">
        <f>MAX(C2537:C$7096)</f>
        <v>7.23</v>
      </c>
      <c r="E2537" s="219">
        <f t="shared" si="78"/>
        <v>-8.2987551867220594E-3</v>
      </c>
      <c r="H2537" s="241">
        <v>6.61</v>
      </c>
      <c r="I2537">
        <f>MAX(H2537:H$7096)</f>
        <v>6.61</v>
      </c>
      <c r="J2537" s="219">
        <f t="shared" si="79"/>
        <v>0</v>
      </c>
    </row>
    <row r="2538" spans="2:10">
      <c r="B2538" s="217">
        <v>42270</v>
      </c>
      <c r="C2538" s="218">
        <v>7.17</v>
      </c>
      <c r="D2538">
        <f>MAX(C2538:C$7096)</f>
        <v>7.23</v>
      </c>
      <c r="E2538" s="219">
        <f t="shared" si="78"/>
        <v>-8.2987551867220594E-3</v>
      </c>
      <c r="H2538" s="241">
        <v>6.61</v>
      </c>
      <c r="I2538">
        <f>MAX(H2538:H$7096)</f>
        <v>6.61</v>
      </c>
      <c r="J2538" s="219">
        <f t="shared" si="79"/>
        <v>0</v>
      </c>
    </row>
    <row r="2539" spans="2:10">
      <c r="B2539" s="217">
        <v>42269</v>
      </c>
      <c r="C2539" s="218">
        <v>7.17</v>
      </c>
      <c r="D2539">
        <f>MAX(C2539:C$7096)</f>
        <v>7.23</v>
      </c>
      <c r="E2539" s="219">
        <f t="shared" si="78"/>
        <v>-8.2987551867220594E-3</v>
      </c>
      <c r="H2539" s="241">
        <v>6.61</v>
      </c>
      <c r="I2539">
        <f>MAX(H2539:H$7096)</f>
        <v>6.61</v>
      </c>
      <c r="J2539" s="219">
        <f t="shared" si="79"/>
        <v>0</v>
      </c>
    </row>
    <row r="2540" spans="2:10">
      <c r="B2540" s="217">
        <v>42268</v>
      </c>
      <c r="C2540" s="218">
        <v>7.17</v>
      </c>
      <c r="D2540">
        <f>MAX(C2540:C$7096)</f>
        <v>7.23</v>
      </c>
      <c r="E2540" s="219">
        <f t="shared" si="78"/>
        <v>-8.2987551867220594E-3</v>
      </c>
      <c r="H2540" s="241">
        <v>6.61</v>
      </c>
      <c r="I2540">
        <f>MAX(H2540:H$7096)</f>
        <v>6.61</v>
      </c>
      <c r="J2540" s="219">
        <f t="shared" si="79"/>
        <v>0</v>
      </c>
    </row>
    <row r="2541" spans="2:10">
      <c r="B2541" s="217">
        <v>42265</v>
      </c>
      <c r="C2541" s="218">
        <v>7.16</v>
      </c>
      <c r="D2541">
        <f>MAX(C2541:C$7096)</f>
        <v>7.23</v>
      </c>
      <c r="E2541" s="219">
        <f t="shared" si="78"/>
        <v>-9.6818810511756954E-3</v>
      </c>
      <c r="H2541" s="241">
        <v>6.61</v>
      </c>
      <c r="I2541">
        <f>MAX(H2541:H$7096)</f>
        <v>6.61</v>
      </c>
      <c r="J2541" s="219">
        <f t="shared" si="79"/>
        <v>0</v>
      </c>
    </row>
    <row r="2542" spans="2:10">
      <c r="B2542" s="217">
        <v>42264</v>
      </c>
      <c r="C2542" s="218">
        <v>7.16</v>
      </c>
      <c r="D2542">
        <f>MAX(C2542:C$7096)</f>
        <v>7.23</v>
      </c>
      <c r="E2542" s="219">
        <f t="shared" si="78"/>
        <v>-9.6818810511756954E-3</v>
      </c>
      <c r="H2542" s="241">
        <v>6.61</v>
      </c>
      <c r="I2542">
        <f>MAX(H2542:H$7096)</f>
        <v>6.61</v>
      </c>
      <c r="J2542" s="219">
        <f t="shared" si="79"/>
        <v>0</v>
      </c>
    </row>
    <row r="2543" spans="2:10">
      <c r="B2543" s="217">
        <v>42263</v>
      </c>
      <c r="C2543" s="218">
        <v>7.15</v>
      </c>
      <c r="D2543">
        <f>MAX(C2543:C$7096)</f>
        <v>7.23</v>
      </c>
      <c r="E2543" s="219">
        <f t="shared" si="78"/>
        <v>-1.1065006915629332E-2</v>
      </c>
      <c r="H2543" s="241">
        <v>6.61</v>
      </c>
      <c r="I2543">
        <f>MAX(H2543:H$7096)</f>
        <v>6.61</v>
      </c>
      <c r="J2543" s="219">
        <f t="shared" si="79"/>
        <v>0</v>
      </c>
    </row>
    <row r="2544" spans="2:10">
      <c r="B2544" s="217">
        <v>42262</v>
      </c>
      <c r="C2544" s="218">
        <v>7.15</v>
      </c>
      <c r="D2544">
        <f>MAX(C2544:C$7096)</f>
        <v>7.23</v>
      </c>
      <c r="E2544" s="219">
        <f t="shared" si="78"/>
        <v>-1.1065006915629332E-2</v>
      </c>
      <c r="H2544" s="241">
        <v>6.61</v>
      </c>
      <c r="I2544">
        <f>MAX(H2544:H$7096)</f>
        <v>6.61</v>
      </c>
      <c r="J2544" s="219">
        <f t="shared" si="79"/>
        <v>0</v>
      </c>
    </row>
    <row r="2545" spans="2:10">
      <c r="B2545" s="217">
        <v>42261</v>
      </c>
      <c r="C2545" s="218">
        <v>7.15</v>
      </c>
      <c r="D2545">
        <f>MAX(C2545:C$7096)</f>
        <v>7.23</v>
      </c>
      <c r="E2545" s="219">
        <f t="shared" si="78"/>
        <v>-1.1065006915629332E-2</v>
      </c>
      <c r="H2545" s="241">
        <v>6.61</v>
      </c>
      <c r="I2545">
        <f>MAX(H2545:H$7096)</f>
        <v>6.61</v>
      </c>
      <c r="J2545" s="219">
        <f t="shared" si="79"/>
        <v>0</v>
      </c>
    </row>
    <row r="2546" spans="2:10">
      <c r="B2546" s="217">
        <v>42258</v>
      </c>
      <c r="C2546" s="218">
        <v>7.14</v>
      </c>
      <c r="D2546">
        <f>MAX(C2546:C$7096)</f>
        <v>7.23</v>
      </c>
      <c r="E2546" s="219">
        <f t="shared" si="78"/>
        <v>-1.2448132780083091E-2</v>
      </c>
      <c r="H2546" s="241">
        <v>6.61</v>
      </c>
      <c r="I2546">
        <f>MAX(H2546:H$7096)</f>
        <v>6.61</v>
      </c>
      <c r="J2546" s="219">
        <f t="shared" si="79"/>
        <v>0</v>
      </c>
    </row>
    <row r="2547" spans="2:10">
      <c r="B2547" s="217">
        <v>42257</v>
      </c>
      <c r="C2547" s="218">
        <v>7.14</v>
      </c>
      <c r="D2547">
        <f>MAX(C2547:C$7096)</f>
        <v>7.23</v>
      </c>
      <c r="E2547" s="219">
        <f t="shared" si="78"/>
        <v>-1.2448132780083091E-2</v>
      </c>
      <c r="H2547" s="241">
        <v>6.61</v>
      </c>
      <c r="I2547">
        <f>MAX(H2547:H$7096)</f>
        <v>6.61</v>
      </c>
      <c r="J2547" s="219">
        <f t="shared" si="79"/>
        <v>0</v>
      </c>
    </row>
    <row r="2548" spans="2:10">
      <c r="B2548" s="217">
        <v>42256</v>
      </c>
      <c r="C2548" s="218">
        <v>7.13</v>
      </c>
      <c r="D2548">
        <f>MAX(C2548:C$7096)</f>
        <v>7.23</v>
      </c>
      <c r="E2548" s="219">
        <f t="shared" si="78"/>
        <v>-1.3831258644536725E-2</v>
      </c>
      <c r="H2548" s="241">
        <v>6.61</v>
      </c>
      <c r="I2548">
        <f>MAX(H2548:H$7096)</f>
        <v>6.61</v>
      </c>
      <c r="J2548" s="219">
        <f t="shared" si="79"/>
        <v>0</v>
      </c>
    </row>
    <row r="2549" spans="2:10">
      <c r="B2549" s="217">
        <v>42255</v>
      </c>
      <c r="C2549" s="218">
        <v>7.12</v>
      </c>
      <c r="D2549">
        <f>MAX(C2549:C$7096)</f>
        <v>7.23</v>
      </c>
      <c r="E2549" s="219">
        <f t="shared" si="78"/>
        <v>-1.5214384508990361E-2</v>
      </c>
      <c r="H2549" s="241">
        <v>6.61</v>
      </c>
      <c r="I2549">
        <f>MAX(H2549:H$7096)</f>
        <v>6.61</v>
      </c>
      <c r="J2549" s="219">
        <f t="shared" si="79"/>
        <v>0</v>
      </c>
    </row>
    <row r="2550" spans="2:10">
      <c r="B2550" s="217">
        <v>42254</v>
      </c>
      <c r="C2550" s="218">
        <v>7.13</v>
      </c>
      <c r="D2550">
        <f>MAX(C2550:C$7096)</f>
        <v>7.23</v>
      </c>
      <c r="E2550" s="219">
        <f t="shared" si="78"/>
        <v>-1.3831258644536725E-2</v>
      </c>
      <c r="H2550" s="241">
        <v>6.61</v>
      </c>
      <c r="I2550">
        <f>MAX(H2550:H$7096)</f>
        <v>6.61</v>
      </c>
      <c r="J2550" s="219">
        <f t="shared" si="79"/>
        <v>0</v>
      </c>
    </row>
    <row r="2551" spans="2:10">
      <c r="B2551" s="217">
        <v>42251</v>
      </c>
      <c r="C2551" s="218">
        <v>7.13</v>
      </c>
      <c r="D2551">
        <f>MAX(C2551:C$7096)</f>
        <v>7.23</v>
      </c>
      <c r="E2551" s="219">
        <f t="shared" si="78"/>
        <v>-1.3831258644536725E-2</v>
      </c>
      <c r="H2551" s="241">
        <v>6.61</v>
      </c>
      <c r="I2551">
        <f>MAX(H2551:H$7096)</f>
        <v>6.61</v>
      </c>
      <c r="J2551" s="219">
        <f t="shared" si="79"/>
        <v>0</v>
      </c>
    </row>
    <row r="2552" spans="2:10">
      <c r="B2552" s="217">
        <v>42250</v>
      </c>
      <c r="C2552" s="218">
        <v>7.13</v>
      </c>
      <c r="D2552">
        <f>MAX(C2552:C$7096)</f>
        <v>7.23</v>
      </c>
      <c r="E2552" s="219">
        <f t="shared" si="78"/>
        <v>-1.3831258644536725E-2</v>
      </c>
      <c r="H2552" s="241">
        <v>6.61</v>
      </c>
      <c r="I2552">
        <f>MAX(H2552:H$7096)</f>
        <v>6.61</v>
      </c>
      <c r="J2552" s="219">
        <f t="shared" si="79"/>
        <v>0</v>
      </c>
    </row>
    <row r="2553" spans="2:10">
      <c r="B2553" s="217">
        <v>42249</v>
      </c>
      <c r="C2553" s="218">
        <v>7.12</v>
      </c>
      <c r="D2553">
        <f>MAX(C2553:C$7096)</f>
        <v>7.23</v>
      </c>
      <c r="E2553" s="219">
        <f t="shared" si="78"/>
        <v>-1.5214384508990361E-2</v>
      </c>
      <c r="H2553" s="241">
        <v>6.61</v>
      </c>
      <c r="I2553">
        <f>MAX(H2553:H$7096)</f>
        <v>6.61</v>
      </c>
      <c r="J2553" s="219">
        <f t="shared" si="79"/>
        <v>0</v>
      </c>
    </row>
    <row r="2554" spans="2:10">
      <c r="B2554" s="217">
        <v>42248</v>
      </c>
      <c r="C2554" s="218">
        <v>7.13</v>
      </c>
      <c r="D2554">
        <f>MAX(C2554:C$7096)</f>
        <v>7.23</v>
      </c>
      <c r="E2554" s="219">
        <f t="shared" si="78"/>
        <v>-1.3831258644536725E-2</v>
      </c>
      <c r="H2554" s="241">
        <v>6.61</v>
      </c>
      <c r="I2554">
        <f>MAX(H2554:H$7096)</f>
        <v>6.61</v>
      </c>
      <c r="J2554" s="219">
        <f t="shared" si="79"/>
        <v>0</v>
      </c>
    </row>
    <row r="2555" spans="2:10">
      <c r="B2555" s="217">
        <v>42247</v>
      </c>
      <c r="C2555" s="218">
        <v>7.13</v>
      </c>
      <c r="D2555">
        <f>MAX(C2555:C$7096)</f>
        <v>7.23</v>
      </c>
      <c r="E2555" s="219">
        <f t="shared" si="78"/>
        <v>-1.3831258644536725E-2</v>
      </c>
      <c r="H2555" s="241">
        <v>6.61</v>
      </c>
      <c r="I2555">
        <f>MAX(H2555:H$7096)</f>
        <v>6.61</v>
      </c>
      <c r="J2555" s="219">
        <f t="shared" si="79"/>
        <v>0</v>
      </c>
    </row>
    <row r="2556" spans="2:10">
      <c r="B2556" s="217">
        <v>42244</v>
      </c>
      <c r="C2556" s="218">
        <v>7.12</v>
      </c>
      <c r="D2556">
        <f>MAX(C2556:C$7096)</f>
        <v>7.23</v>
      </c>
      <c r="E2556" s="219">
        <f t="shared" si="78"/>
        <v>-1.5214384508990361E-2</v>
      </c>
      <c r="H2556" s="241">
        <v>6.48</v>
      </c>
      <c r="I2556">
        <f>MAX(H2556:H$7096)</f>
        <v>6.48</v>
      </c>
      <c r="J2556" s="219">
        <f t="shared" si="79"/>
        <v>0</v>
      </c>
    </row>
    <row r="2557" spans="2:10">
      <c r="B2557" s="217">
        <v>42243</v>
      </c>
      <c r="C2557" s="218">
        <v>7.12</v>
      </c>
      <c r="D2557">
        <f>MAX(C2557:C$7096)</f>
        <v>7.23</v>
      </c>
      <c r="E2557" s="219">
        <f t="shared" si="78"/>
        <v>-1.5214384508990361E-2</v>
      </c>
      <c r="H2557" s="241">
        <v>6.48</v>
      </c>
      <c r="I2557">
        <f>MAX(H2557:H$7096)</f>
        <v>6.48</v>
      </c>
      <c r="J2557" s="219">
        <f t="shared" si="79"/>
        <v>0</v>
      </c>
    </row>
    <row r="2558" spans="2:10">
      <c r="B2558" s="217">
        <v>42242</v>
      </c>
      <c r="C2558" s="218">
        <v>7.12</v>
      </c>
      <c r="D2558">
        <f>MAX(C2558:C$7096)</f>
        <v>7.23</v>
      </c>
      <c r="E2558" s="219">
        <f t="shared" si="78"/>
        <v>-1.5214384508990361E-2</v>
      </c>
      <c r="H2558" s="241">
        <v>6.48</v>
      </c>
      <c r="I2558">
        <f>MAX(H2558:H$7096)</f>
        <v>6.48</v>
      </c>
      <c r="J2558" s="219">
        <f t="shared" si="79"/>
        <v>0</v>
      </c>
    </row>
    <row r="2559" spans="2:10">
      <c r="B2559" s="217">
        <v>42241</v>
      </c>
      <c r="C2559" s="218">
        <v>7.12</v>
      </c>
      <c r="D2559">
        <f>MAX(C2559:C$7096)</f>
        <v>7.23</v>
      </c>
      <c r="E2559" s="219">
        <f t="shared" si="78"/>
        <v>-1.5214384508990361E-2</v>
      </c>
      <c r="H2559" s="241">
        <v>6.48</v>
      </c>
      <c r="I2559">
        <f>MAX(H2559:H$7096)</f>
        <v>6.48</v>
      </c>
      <c r="J2559" s="219">
        <f t="shared" si="79"/>
        <v>0</v>
      </c>
    </row>
    <row r="2560" spans="2:10">
      <c r="B2560" s="217">
        <v>42240</v>
      </c>
      <c r="C2560" s="218">
        <v>7.12</v>
      </c>
      <c r="D2560">
        <f>MAX(C2560:C$7096)</f>
        <v>7.23</v>
      </c>
      <c r="E2560" s="219">
        <f t="shared" si="78"/>
        <v>-1.5214384508990361E-2</v>
      </c>
      <c r="H2560" s="241">
        <v>6.48</v>
      </c>
      <c r="I2560">
        <f>MAX(H2560:H$7096)</f>
        <v>6.48</v>
      </c>
      <c r="J2560" s="219">
        <f t="shared" si="79"/>
        <v>0</v>
      </c>
    </row>
    <row r="2561" spans="2:10">
      <c r="B2561" s="217">
        <v>42237</v>
      </c>
      <c r="C2561" s="218">
        <v>7.11</v>
      </c>
      <c r="D2561">
        <f>MAX(C2561:C$7096)</f>
        <v>7.23</v>
      </c>
      <c r="E2561" s="219">
        <f t="shared" si="78"/>
        <v>-1.6597510373443997E-2</v>
      </c>
      <c r="H2561" s="241">
        <v>6.48</v>
      </c>
      <c r="I2561">
        <f>MAX(H2561:H$7096)</f>
        <v>6.48</v>
      </c>
      <c r="J2561" s="219">
        <f t="shared" si="79"/>
        <v>0</v>
      </c>
    </row>
    <row r="2562" spans="2:10">
      <c r="B2562" s="217">
        <v>42236</v>
      </c>
      <c r="C2562" s="218">
        <v>7.11</v>
      </c>
      <c r="D2562">
        <f>MAX(C2562:C$7096)</f>
        <v>7.23</v>
      </c>
      <c r="E2562" s="219">
        <f t="shared" ref="E2562:E2625" si="80">(C2562-D2562)/D2562</f>
        <v>-1.6597510373443997E-2</v>
      </c>
      <c r="H2562" s="241">
        <v>6.48</v>
      </c>
      <c r="I2562">
        <f>MAX(H2562:H$7096)</f>
        <v>6.48</v>
      </c>
      <c r="J2562" s="219">
        <f t="shared" ref="J2562:J2625" si="81">(H2562-I2562)/I2562</f>
        <v>0</v>
      </c>
    </row>
    <row r="2563" spans="2:10">
      <c r="B2563" s="217">
        <v>42235</v>
      </c>
      <c r="C2563" s="218">
        <v>7.11</v>
      </c>
      <c r="D2563">
        <f>MAX(C2563:C$7096)</f>
        <v>7.23</v>
      </c>
      <c r="E2563" s="219">
        <f t="shared" si="80"/>
        <v>-1.6597510373443997E-2</v>
      </c>
      <c r="H2563" s="241">
        <v>6.48</v>
      </c>
      <c r="I2563">
        <f>MAX(H2563:H$7096)</f>
        <v>6.48</v>
      </c>
      <c r="J2563" s="219">
        <f t="shared" si="81"/>
        <v>0</v>
      </c>
    </row>
    <row r="2564" spans="2:10">
      <c r="B2564" s="217">
        <v>42234</v>
      </c>
      <c r="C2564" s="218">
        <v>7.1</v>
      </c>
      <c r="D2564">
        <f>MAX(C2564:C$7096)</f>
        <v>7.23</v>
      </c>
      <c r="E2564" s="219">
        <f t="shared" si="80"/>
        <v>-1.7980636237897755E-2</v>
      </c>
      <c r="H2564" s="241">
        <v>6.48</v>
      </c>
      <c r="I2564">
        <f>MAX(H2564:H$7096)</f>
        <v>6.48</v>
      </c>
      <c r="J2564" s="219">
        <f t="shared" si="81"/>
        <v>0</v>
      </c>
    </row>
    <row r="2565" spans="2:10">
      <c r="B2565" s="217">
        <v>42233</v>
      </c>
      <c r="C2565" s="218">
        <v>7.1</v>
      </c>
      <c r="D2565">
        <f>MAX(C2565:C$7096)</f>
        <v>7.23</v>
      </c>
      <c r="E2565" s="219">
        <f t="shared" si="80"/>
        <v>-1.7980636237897755E-2</v>
      </c>
      <c r="H2565" s="241">
        <v>6.48</v>
      </c>
      <c r="I2565">
        <f>MAX(H2565:H$7096)</f>
        <v>6.48</v>
      </c>
      <c r="J2565" s="219">
        <f t="shared" si="81"/>
        <v>0</v>
      </c>
    </row>
    <row r="2566" spans="2:10">
      <c r="B2566" s="217">
        <v>42230</v>
      </c>
      <c r="C2566" s="218">
        <v>7.1</v>
      </c>
      <c r="D2566">
        <f>MAX(C2566:C$7096)</f>
        <v>7.23</v>
      </c>
      <c r="E2566" s="219">
        <f t="shared" si="80"/>
        <v>-1.7980636237897755E-2</v>
      </c>
      <c r="H2566" s="241">
        <v>6.48</v>
      </c>
      <c r="I2566">
        <f>MAX(H2566:H$7096)</f>
        <v>6.48</v>
      </c>
      <c r="J2566" s="219">
        <f t="shared" si="81"/>
        <v>0</v>
      </c>
    </row>
    <row r="2567" spans="2:10">
      <c r="B2567" s="217">
        <v>42229</v>
      </c>
      <c r="C2567" s="218">
        <v>7.1</v>
      </c>
      <c r="D2567">
        <f>MAX(C2567:C$7096)</f>
        <v>7.23</v>
      </c>
      <c r="E2567" s="219">
        <f t="shared" si="80"/>
        <v>-1.7980636237897755E-2</v>
      </c>
      <c r="H2567" s="241">
        <v>6.48</v>
      </c>
      <c r="I2567">
        <f>MAX(H2567:H$7096)</f>
        <v>6.48</v>
      </c>
      <c r="J2567" s="219">
        <f t="shared" si="81"/>
        <v>0</v>
      </c>
    </row>
    <row r="2568" spans="2:10">
      <c r="B2568" s="217">
        <v>42228</v>
      </c>
      <c r="C2568" s="218">
        <v>7.09</v>
      </c>
      <c r="D2568">
        <f>MAX(C2568:C$7096)</f>
        <v>7.23</v>
      </c>
      <c r="E2568" s="219">
        <f t="shared" si="80"/>
        <v>-1.9363762102351391E-2</v>
      </c>
      <c r="H2568" s="241">
        <v>6.48</v>
      </c>
      <c r="I2568">
        <f>MAX(H2568:H$7096)</f>
        <v>6.48</v>
      </c>
      <c r="J2568" s="219">
        <f t="shared" si="81"/>
        <v>0</v>
      </c>
    </row>
    <row r="2569" spans="2:10">
      <c r="B2569" s="217">
        <v>42227</v>
      </c>
      <c r="C2569" s="218">
        <v>7.09</v>
      </c>
      <c r="D2569">
        <f>MAX(C2569:C$7096)</f>
        <v>7.23</v>
      </c>
      <c r="E2569" s="219">
        <f t="shared" si="80"/>
        <v>-1.9363762102351391E-2</v>
      </c>
      <c r="H2569" s="241">
        <v>6.48</v>
      </c>
      <c r="I2569">
        <f>MAX(H2569:H$7096)</f>
        <v>6.48</v>
      </c>
      <c r="J2569" s="219">
        <f t="shared" si="81"/>
        <v>0</v>
      </c>
    </row>
    <row r="2570" spans="2:10">
      <c r="B2570" s="217">
        <v>42226</v>
      </c>
      <c r="C2570" s="218">
        <v>7.09</v>
      </c>
      <c r="D2570">
        <f>MAX(C2570:C$7096)</f>
        <v>7.23</v>
      </c>
      <c r="E2570" s="219">
        <f t="shared" si="80"/>
        <v>-1.9363762102351391E-2</v>
      </c>
      <c r="H2570" s="241">
        <v>6.48</v>
      </c>
      <c r="I2570">
        <f>MAX(H2570:H$7096)</f>
        <v>6.48</v>
      </c>
      <c r="J2570" s="219">
        <f t="shared" si="81"/>
        <v>0</v>
      </c>
    </row>
    <row r="2571" spans="2:10">
      <c r="B2571" s="217">
        <v>42223</v>
      </c>
      <c r="C2571" s="218">
        <v>7.09</v>
      </c>
      <c r="D2571">
        <f>MAX(C2571:C$7096)</f>
        <v>7.23</v>
      </c>
      <c r="E2571" s="219">
        <f t="shared" si="80"/>
        <v>-1.9363762102351391E-2</v>
      </c>
      <c r="H2571" s="241">
        <v>6.48</v>
      </c>
      <c r="I2571">
        <f>MAX(H2571:H$7096)</f>
        <v>6.48</v>
      </c>
      <c r="J2571" s="219">
        <f t="shared" si="81"/>
        <v>0</v>
      </c>
    </row>
    <row r="2572" spans="2:10">
      <c r="B2572" s="217">
        <v>42222</v>
      </c>
      <c r="C2572" s="218">
        <v>7.08</v>
      </c>
      <c r="D2572">
        <f>MAX(C2572:C$7096)</f>
        <v>7.23</v>
      </c>
      <c r="E2572" s="219">
        <f t="shared" si="80"/>
        <v>-2.0746887966805027E-2</v>
      </c>
      <c r="H2572" s="241">
        <v>6.48</v>
      </c>
      <c r="I2572">
        <f>MAX(H2572:H$7096)</f>
        <v>6.48</v>
      </c>
      <c r="J2572" s="219">
        <f t="shared" si="81"/>
        <v>0</v>
      </c>
    </row>
    <row r="2573" spans="2:10">
      <c r="B2573" s="217">
        <v>42221</v>
      </c>
      <c r="C2573" s="218">
        <v>7.08</v>
      </c>
      <c r="D2573">
        <f>MAX(C2573:C$7096)</f>
        <v>7.23</v>
      </c>
      <c r="E2573" s="219">
        <f t="shared" si="80"/>
        <v>-2.0746887966805027E-2</v>
      </c>
      <c r="H2573" s="241">
        <v>6.48</v>
      </c>
      <c r="I2573">
        <f>MAX(H2573:H$7096)</f>
        <v>6.48</v>
      </c>
      <c r="J2573" s="219">
        <f t="shared" si="81"/>
        <v>0</v>
      </c>
    </row>
    <row r="2574" spans="2:10">
      <c r="B2574" s="217">
        <v>42220</v>
      </c>
      <c r="C2574" s="218">
        <v>7.08</v>
      </c>
      <c r="D2574">
        <f>MAX(C2574:C$7096)</f>
        <v>7.23</v>
      </c>
      <c r="E2574" s="219">
        <f t="shared" si="80"/>
        <v>-2.0746887966805027E-2</v>
      </c>
      <c r="H2574" s="241">
        <v>6.48</v>
      </c>
      <c r="I2574">
        <f>MAX(H2574:H$7096)</f>
        <v>6.48</v>
      </c>
      <c r="J2574" s="219">
        <f t="shared" si="81"/>
        <v>0</v>
      </c>
    </row>
    <row r="2575" spans="2:10">
      <c r="B2575" s="217">
        <v>42219</v>
      </c>
      <c r="C2575" s="218">
        <v>7.08</v>
      </c>
      <c r="D2575">
        <f>MAX(C2575:C$7096)</f>
        <v>7.23</v>
      </c>
      <c r="E2575" s="219">
        <f t="shared" si="80"/>
        <v>-2.0746887966805027E-2</v>
      </c>
      <c r="H2575" s="241">
        <v>6.48</v>
      </c>
      <c r="I2575">
        <f>MAX(H2575:H$7096)</f>
        <v>6.48</v>
      </c>
      <c r="J2575" s="219">
        <f t="shared" si="81"/>
        <v>0</v>
      </c>
    </row>
    <row r="2576" spans="2:10">
      <c r="B2576" s="217">
        <v>42216</v>
      </c>
      <c r="C2576" s="218">
        <v>7.07</v>
      </c>
      <c r="D2576">
        <f>MAX(C2576:C$7096)</f>
        <v>7.23</v>
      </c>
      <c r="E2576" s="219">
        <f t="shared" si="80"/>
        <v>-2.2130013831258663E-2</v>
      </c>
      <c r="H2576" s="241">
        <v>6.48</v>
      </c>
      <c r="I2576">
        <f>MAX(H2576:H$7096)</f>
        <v>6.48</v>
      </c>
      <c r="J2576" s="219">
        <f t="shared" si="81"/>
        <v>0</v>
      </c>
    </row>
    <row r="2577" spans="2:10">
      <c r="B2577" s="217">
        <v>42215</v>
      </c>
      <c r="C2577" s="218">
        <v>7.07</v>
      </c>
      <c r="D2577">
        <f>MAX(C2577:C$7096)</f>
        <v>7.23</v>
      </c>
      <c r="E2577" s="219">
        <f t="shared" si="80"/>
        <v>-2.2130013831258663E-2</v>
      </c>
      <c r="H2577" s="241">
        <v>6.48</v>
      </c>
      <c r="I2577">
        <f>MAX(H2577:H$7096)</f>
        <v>6.48</v>
      </c>
      <c r="J2577" s="219">
        <f t="shared" si="81"/>
        <v>0</v>
      </c>
    </row>
    <row r="2578" spans="2:10">
      <c r="B2578" s="217">
        <v>42214</v>
      </c>
      <c r="C2578" s="218">
        <v>7.07</v>
      </c>
      <c r="D2578">
        <f>MAX(C2578:C$7096)</f>
        <v>7.23</v>
      </c>
      <c r="E2578" s="219">
        <f t="shared" si="80"/>
        <v>-2.2130013831258663E-2</v>
      </c>
      <c r="H2578" s="241">
        <v>6.48</v>
      </c>
      <c r="I2578">
        <f>MAX(H2578:H$7096)</f>
        <v>6.48</v>
      </c>
      <c r="J2578" s="219">
        <f t="shared" si="81"/>
        <v>0</v>
      </c>
    </row>
    <row r="2579" spans="2:10">
      <c r="B2579" s="217">
        <v>42213</v>
      </c>
      <c r="C2579" s="218">
        <v>7.07</v>
      </c>
      <c r="D2579">
        <f>MAX(C2579:C$7096)</f>
        <v>7.23</v>
      </c>
      <c r="E2579" s="219">
        <f t="shared" si="80"/>
        <v>-2.2130013831258663E-2</v>
      </c>
      <c r="H2579" s="241">
        <v>6.48</v>
      </c>
      <c r="I2579">
        <f>MAX(H2579:H$7096)</f>
        <v>6.48</v>
      </c>
      <c r="J2579" s="219">
        <f t="shared" si="81"/>
        <v>0</v>
      </c>
    </row>
    <row r="2580" spans="2:10">
      <c r="B2580" s="217">
        <v>42212</v>
      </c>
      <c r="C2580" s="218">
        <v>7.07</v>
      </c>
      <c r="D2580">
        <f>MAX(C2580:C$7096)</f>
        <v>7.23</v>
      </c>
      <c r="E2580" s="219">
        <f t="shared" si="80"/>
        <v>-2.2130013831258663E-2</v>
      </c>
      <c r="H2580" s="241">
        <v>6.48</v>
      </c>
      <c r="I2580">
        <f>MAX(H2580:H$7096)</f>
        <v>6.48</v>
      </c>
      <c r="J2580" s="219">
        <f t="shared" si="81"/>
        <v>0</v>
      </c>
    </row>
    <row r="2581" spans="2:10">
      <c r="B2581" s="217">
        <v>42209</v>
      </c>
      <c r="C2581" s="218">
        <v>7.21</v>
      </c>
      <c r="D2581">
        <f>MAX(C2581:C$7096)</f>
        <v>7.23</v>
      </c>
      <c r="E2581" s="219">
        <f t="shared" si="80"/>
        <v>-2.7662517289073945E-3</v>
      </c>
      <c r="H2581" s="241">
        <v>6.48</v>
      </c>
      <c r="I2581">
        <f>MAX(H2581:H$7096)</f>
        <v>6.48</v>
      </c>
      <c r="J2581" s="219">
        <f t="shared" si="81"/>
        <v>0</v>
      </c>
    </row>
    <row r="2582" spans="2:10">
      <c r="B2582" s="217">
        <v>42208</v>
      </c>
      <c r="C2582" s="218">
        <v>7.23</v>
      </c>
      <c r="D2582">
        <f>MAX(C2582:C$7096)</f>
        <v>7.23</v>
      </c>
      <c r="E2582" s="219">
        <f t="shared" si="80"/>
        <v>0</v>
      </c>
      <c r="H2582" s="241">
        <v>6.48</v>
      </c>
      <c r="I2582">
        <f>MAX(H2582:H$7096)</f>
        <v>6.48</v>
      </c>
      <c r="J2582" s="219">
        <f t="shared" si="81"/>
        <v>0</v>
      </c>
    </row>
    <row r="2583" spans="2:10">
      <c r="B2583" s="217">
        <v>42207</v>
      </c>
      <c r="C2583" s="218">
        <v>7.23</v>
      </c>
      <c r="D2583">
        <f>MAX(C2583:C$7096)</f>
        <v>7.23</v>
      </c>
      <c r="E2583" s="219">
        <f t="shared" si="80"/>
        <v>0</v>
      </c>
      <c r="H2583" s="241">
        <v>6.48</v>
      </c>
      <c r="I2583">
        <f>MAX(H2583:H$7096)</f>
        <v>6.48</v>
      </c>
      <c r="J2583" s="219">
        <f t="shared" si="81"/>
        <v>0</v>
      </c>
    </row>
    <row r="2584" spans="2:10">
      <c r="B2584" s="217">
        <v>42206</v>
      </c>
      <c r="C2584" s="218">
        <v>7.22</v>
      </c>
      <c r="D2584">
        <f>MAX(C2584:C$7096)</f>
        <v>7.22</v>
      </c>
      <c r="E2584" s="219">
        <f t="shared" si="80"/>
        <v>0</v>
      </c>
      <c r="H2584" s="241">
        <v>6.48</v>
      </c>
      <c r="I2584">
        <f>MAX(H2584:H$7096)</f>
        <v>6.48</v>
      </c>
      <c r="J2584" s="219">
        <f t="shared" si="81"/>
        <v>0</v>
      </c>
    </row>
    <row r="2585" spans="2:10">
      <c r="B2585" s="217">
        <v>42205</v>
      </c>
      <c r="C2585" s="218">
        <v>7.22</v>
      </c>
      <c r="D2585">
        <f>MAX(C2585:C$7096)</f>
        <v>7.22</v>
      </c>
      <c r="E2585" s="219">
        <f t="shared" si="80"/>
        <v>0</v>
      </c>
      <c r="H2585" s="241">
        <v>6.48</v>
      </c>
      <c r="I2585">
        <f>MAX(H2585:H$7096)</f>
        <v>6.48</v>
      </c>
      <c r="J2585" s="219">
        <f t="shared" si="81"/>
        <v>0</v>
      </c>
    </row>
    <row r="2586" spans="2:10">
      <c r="B2586" s="217">
        <v>42202</v>
      </c>
      <c r="C2586" s="218">
        <v>7.22</v>
      </c>
      <c r="D2586">
        <f>MAX(C2586:C$7096)</f>
        <v>7.22</v>
      </c>
      <c r="E2586" s="219">
        <f t="shared" si="80"/>
        <v>0</v>
      </c>
      <c r="H2586" s="241">
        <v>6.48</v>
      </c>
      <c r="I2586">
        <f>MAX(H2586:H$7096)</f>
        <v>6.48</v>
      </c>
      <c r="J2586" s="219">
        <f t="shared" si="81"/>
        <v>0</v>
      </c>
    </row>
    <row r="2587" spans="2:10">
      <c r="B2587" s="217">
        <v>42201</v>
      </c>
      <c r="C2587" s="218">
        <v>7.22</v>
      </c>
      <c r="D2587">
        <f>MAX(C2587:C$7096)</f>
        <v>7.22</v>
      </c>
      <c r="E2587" s="219">
        <f t="shared" si="80"/>
        <v>0</v>
      </c>
      <c r="H2587" s="241">
        <v>6.48</v>
      </c>
      <c r="I2587">
        <f>MAX(H2587:H$7096)</f>
        <v>6.48</v>
      </c>
      <c r="J2587" s="219">
        <f t="shared" si="81"/>
        <v>0</v>
      </c>
    </row>
    <row r="2588" spans="2:10">
      <c r="B2588" s="217">
        <v>42200</v>
      </c>
      <c r="C2588" s="218">
        <v>7.21</v>
      </c>
      <c r="D2588">
        <f>MAX(C2588:C$7096)</f>
        <v>7.21</v>
      </c>
      <c r="E2588" s="219">
        <f t="shared" si="80"/>
        <v>0</v>
      </c>
      <c r="H2588" s="241">
        <v>6.48</v>
      </c>
      <c r="I2588">
        <f>MAX(H2588:H$7096)</f>
        <v>6.48</v>
      </c>
      <c r="J2588" s="219">
        <f t="shared" si="81"/>
        <v>0</v>
      </c>
    </row>
    <row r="2589" spans="2:10">
      <c r="B2589" s="217">
        <v>42199</v>
      </c>
      <c r="C2589" s="218">
        <v>7.21</v>
      </c>
      <c r="D2589">
        <f>MAX(C2589:C$7096)</f>
        <v>7.21</v>
      </c>
      <c r="E2589" s="219">
        <f t="shared" si="80"/>
        <v>0</v>
      </c>
      <c r="H2589" s="241">
        <v>6.48</v>
      </c>
      <c r="I2589">
        <f>MAX(H2589:H$7096)</f>
        <v>6.48</v>
      </c>
      <c r="J2589" s="219">
        <f t="shared" si="81"/>
        <v>0</v>
      </c>
    </row>
    <row r="2590" spans="2:10">
      <c r="B2590" s="217">
        <v>42198</v>
      </c>
      <c r="C2590" s="218">
        <v>7.21</v>
      </c>
      <c r="D2590">
        <f>MAX(C2590:C$7096)</f>
        <v>7.21</v>
      </c>
      <c r="E2590" s="219">
        <f t="shared" si="80"/>
        <v>0</v>
      </c>
      <c r="H2590" s="241">
        <v>6.48</v>
      </c>
      <c r="I2590">
        <f>MAX(H2590:H$7096)</f>
        <v>6.48</v>
      </c>
      <c r="J2590" s="219">
        <f t="shared" si="81"/>
        <v>0</v>
      </c>
    </row>
    <row r="2591" spans="2:10">
      <c r="B2591" s="217">
        <v>42195</v>
      </c>
      <c r="C2591" s="218">
        <v>7.2</v>
      </c>
      <c r="D2591">
        <f>MAX(C2591:C$7096)</f>
        <v>7.2</v>
      </c>
      <c r="E2591" s="219">
        <f t="shared" si="80"/>
        <v>0</v>
      </c>
      <c r="H2591" s="241">
        <v>6.48</v>
      </c>
      <c r="I2591">
        <f>MAX(H2591:H$7096)</f>
        <v>6.48</v>
      </c>
      <c r="J2591" s="219">
        <f t="shared" si="81"/>
        <v>0</v>
      </c>
    </row>
    <row r="2592" spans="2:10">
      <c r="B2592" s="217">
        <v>42194</v>
      </c>
      <c r="C2592" s="218">
        <v>7.2</v>
      </c>
      <c r="D2592">
        <f>MAX(C2592:C$7096)</f>
        <v>7.2</v>
      </c>
      <c r="E2592" s="219">
        <f t="shared" si="80"/>
        <v>0</v>
      </c>
      <c r="H2592" s="241">
        <v>6.48</v>
      </c>
      <c r="I2592">
        <f>MAX(H2592:H$7096)</f>
        <v>6.48</v>
      </c>
      <c r="J2592" s="219">
        <f t="shared" si="81"/>
        <v>0</v>
      </c>
    </row>
    <row r="2593" spans="2:10">
      <c r="B2593" s="217">
        <v>42193</v>
      </c>
      <c r="C2593" s="218">
        <v>7.2</v>
      </c>
      <c r="D2593">
        <f>MAX(C2593:C$7096)</f>
        <v>7.2</v>
      </c>
      <c r="E2593" s="219">
        <f t="shared" si="80"/>
        <v>0</v>
      </c>
      <c r="H2593" s="241">
        <v>6.48</v>
      </c>
      <c r="I2593">
        <f>MAX(H2593:H$7096)</f>
        <v>6.48</v>
      </c>
      <c r="J2593" s="219">
        <f t="shared" si="81"/>
        <v>0</v>
      </c>
    </row>
    <row r="2594" spans="2:10">
      <c r="B2594" s="217">
        <v>42192</v>
      </c>
      <c r="C2594" s="218">
        <v>7.2</v>
      </c>
      <c r="D2594">
        <f>MAX(C2594:C$7096)</f>
        <v>7.2</v>
      </c>
      <c r="E2594" s="219">
        <f t="shared" si="80"/>
        <v>0</v>
      </c>
      <c r="H2594" s="241">
        <v>6.48</v>
      </c>
      <c r="I2594">
        <f>MAX(H2594:H$7096)</f>
        <v>6.48</v>
      </c>
      <c r="J2594" s="219">
        <f t="shared" si="81"/>
        <v>0</v>
      </c>
    </row>
    <row r="2595" spans="2:10">
      <c r="B2595" s="217">
        <v>42191</v>
      </c>
      <c r="C2595" s="218">
        <v>7.2</v>
      </c>
      <c r="D2595">
        <f>MAX(C2595:C$7096)</f>
        <v>7.2</v>
      </c>
      <c r="E2595" s="219">
        <f t="shared" si="80"/>
        <v>0</v>
      </c>
      <c r="H2595" s="241">
        <v>6.48</v>
      </c>
      <c r="I2595">
        <f>MAX(H2595:H$7096)</f>
        <v>6.48</v>
      </c>
      <c r="J2595" s="219">
        <f t="shared" si="81"/>
        <v>0</v>
      </c>
    </row>
    <row r="2596" spans="2:10">
      <c r="B2596" s="217">
        <v>42188</v>
      </c>
      <c r="C2596" s="218">
        <v>7.19</v>
      </c>
      <c r="D2596">
        <f>MAX(C2596:C$7096)</f>
        <v>7.19</v>
      </c>
      <c r="E2596" s="219">
        <f t="shared" si="80"/>
        <v>0</v>
      </c>
      <c r="H2596" s="241">
        <v>6.48</v>
      </c>
      <c r="I2596">
        <f>MAX(H2596:H$7096)</f>
        <v>6.48</v>
      </c>
      <c r="J2596" s="219">
        <f t="shared" si="81"/>
        <v>0</v>
      </c>
    </row>
    <row r="2597" spans="2:10">
      <c r="B2597" s="217">
        <v>42187</v>
      </c>
      <c r="C2597" s="218">
        <v>7.19</v>
      </c>
      <c r="D2597">
        <f>MAX(C2597:C$7096)</f>
        <v>7.19</v>
      </c>
      <c r="E2597" s="219">
        <f t="shared" si="80"/>
        <v>0</v>
      </c>
      <c r="H2597" s="241">
        <v>6.48</v>
      </c>
      <c r="I2597">
        <f>MAX(H2597:H$7096)</f>
        <v>6.48</v>
      </c>
      <c r="J2597" s="219">
        <f t="shared" si="81"/>
        <v>0</v>
      </c>
    </row>
    <row r="2598" spans="2:10">
      <c r="B2598" s="217">
        <v>42186</v>
      </c>
      <c r="C2598" s="218">
        <v>7.19</v>
      </c>
      <c r="D2598">
        <f>MAX(C2598:C$7096)</f>
        <v>7.19</v>
      </c>
      <c r="E2598" s="219">
        <f t="shared" si="80"/>
        <v>0</v>
      </c>
      <c r="H2598" s="241">
        <v>6.48</v>
      </c>
      <c r="I2598">
        <f>MAX(H2598:H$7096)</f>
        <v>6.48</v>
      </c>
      <c r="J2598" s="219">
        <f t="shared" si="81"/>
        <v>0</v>
      </c>
    </row>
    <row r="2599" spans="2:10">
      <c r="B2599" s="217">
        <v>42185</v>
      </c>
      <c r="C2599" s="218">
        <v>7.19</v>
      </c>
      <c r="D2599">
        <f>MAX(C2599:C$7096)</f>
        <v>7.19</v>
      </c>
      <c r="E2599" s="219">
        <f t="shared" si="80"/>
        <v>0</v>
      </c>
      <c r="H2599" s="241">
        <v>6.48</v>
      </c>
      <c r="I2599">
        <f>MAX(H2599:H$7096)</f>
        <v>6.48</v>
      </c>
      <c r="J2599" s="219">
        <f t="shared" si="81"/>
        <v>0</v>
      </c>
    </row>
    <row r="2600" spans="2:10">
      <c r="B2600" s="217">
        <v>42184</v>
      </c>
      <c r="C2600" s="218">
        <v>7.19</v>
      </c>
      <c r="D2600">
        <f>MAX(C2600:C$7096)</f>
        <v>7.19</v>
      </c>
      <c r="E2600" s="219">
        <f t="shared" si="80"/>
        <v>0</v>
      </c>
      <c r="H2600" s="241">
        <v>6.48</v>
      </c>
      <c r="I2600">
        <f>MAX(H2600:H$7096)</f>
        <v>6.48</v>
      </c>
      <c r="J2600" s="219">
        <f t="shared" si="81"/>
        <v>0</v>
      </c>
    </row>
    <row r="2601" spans="2:10">
      <c r="B2601" s="217">
        <v>42181</v>
      </c>
      <c r="C2601" s="218">
        <v>7.18</v>
      </c>
      <c r="D2601">
        <f>MAX(C2601:C$7096)</f>
        <v>7.19</v>
      </c>
      <c r="E2601" s="219">
        <f t="shared" si="80"/>
        <v>-1.3908205841447392E-3</v>
      </c>
      <c r="H2601" s="241">
        <v>6.48</v>
      </c>
      <c r="I2601">
        <f>MAX(H2601:H$7096)</f>
        <v>6.48</v>
      </c>
      <c r="J2601" s="219">
        <f t="shared" si="81"/>
        <v>0</v>
      </c>
    </row>
    <row r="2602" spans="2:10">
      <c r="B2602" s="217">
        <v>42180</v>
      </c>
      <c r="C2602" s="218">
        <v>7.19</v>
      </c>
      <c r="D2602">
        <f>MAX(C2602:C$7096)</f>
        <v>7.19</v>
      </c>
      <c r="E2602" s="219">
        <f t="shared" si="80"/>
        <v>0</v>
      </c>
      <c r="H2602" s="241">
        <v>6.48</v>
      </c>
      <c r="I2602">
        <f>MAX(H2602:H$7096)</f>
        <v>6.48</v>
      </c>
      <c r="J2602" s="219">
        <f t="shared" si="81"/>
        <v>0</v>
      </c>
    </row>
    <row r="2603" spans="2:10">
      <c r="B2603" s="217">
        <v>42179</v>
      </c>
      <c r="C2603" s="218">
        <v>7.19</v>
      </c>
      <c r="D2603">
        <f>MAX(C2603:C$7096)</f>
        <v>7.19</v>
      </c>
      <c r="E2603" s="219">
        <f t="shared" si="80"/>
        <v>0</v>
      </c>
      <c r="H2603" s="241">
        <v>6.48</v>
      </c>
      <c r="I2603">
        <f>MAX(H2603:H$7096)</f>
        <v>6.48</v>
      </c>
      <c r="J2603" s="219">
        <f t="shared" si="81"/>
        <v>0</v>
      </c>
    </row>
    <row r="2604" spans="2:10">
      <c r="B2604" s="217">
        <v>42178</v>
      </c>
      <c r="C2604" s="218">
        <v>7.19</v>
      </c>
      <c r="D2604">
        <f>MAX(C2604:C$7096)</f>
        <v>7.19</v>
      </c>
      <c r="E2604" s="219">
        <f t="shared" si="80"/>
        <v>0</v>
      </c>
      <c r="H2604" s="241">
        <v>6.48</v>
      </c>
      <c r="I2604">
        <f>MAX(H2604:H$7096)</f>
        <v>6.48</v>
      </c>
      <c r="J2604" s="219">
        <f t="shared" si="81"/>
        <v>0</v>
      </c>
    </row>
    <row r="2605" spans="2:10">
      <c r="B2605" s="217">
        <v>42177</v>
      </c>
      <c r="C2605" s="218">
        <v>7.19</v>
      </c>
      <c r="D2605">
        <f>MAX(C2605:C$7096)</f>
        <v>7.19</v>
      </c>
      <c r="E2605" s="219">
        <f t="shared" si="80"/>
        <v>0</v>
      </c>
      <c r="H2605" s="241">
        <v>6.48</v>
      </c>
      <c r="I2605">
        <f>MAX(H2605:H$7096)</f>
        <v>6.48</v>
      </c>
      <c r="J2605" s="219">
        <f t="shared" si="81"/>
        <v>0</v>
      </c>
    </row>
    <row r="2606" spans="2:10">
      <c r="B2606" s="217">
        <v>42174</v>
      </c>
      <c r="C2606" s="218">
        <v>7.18</v>
      </c>
      <c r="D2606">
        <f>MAX(C2606:C$7096)</f>
        <v>7.18</v>
      </c>
      <c r="E2606" s="219">
        <f t="shared" si="80"/>
        <v>0</v>
      </c>
      <c r="H2606" s="241">
        <v>6.48</v>
      </c>
      <c r="I2606">
        <f>MAX(H2606:H$7096)</f>
        <v>6.48</v>
      </c>
      <c r="J2606" s="219">
        <f t="shared" si="81"/>
        <v>0</v>
      </c>
    </row>
    <row r="2607" spans="2:10">
      <c r="B2607" s="217">
        <v>42173</v>
      </c>
      <c r="C2607" s="218">
        <v>7.18</v>
      </c>
      <c r="D2607">
        <f>MAX(C2607:C$7096)</f>
        <v>7.18</v>
      </c>
      <c r="E2607" s="219">
        <f t="shared" si="80"/>
        <v>0</v>
      </c>
      <c r="H2607" s="241">
        <v>6.48</v>
      </c>
      <c r="I2607">
        <f>MAX(H2607:H$7096)</f>
        <v>6.48</v>
      </c>
      <c r="J2607" s="219">
        <f t="shared" si="81"/>
        <v>0</v>
      </c>
    </row>
    <row r="2608" spans="2:10">
      <c r="B2608" s="217">
        <v>42172</v>
      </c>
      <c r="C2608" s="218">
        <v>7.18</v>
      </c>
      <c r="D2608">
        <f>MAX(C2608:C$7096)</f>
        <v>7.18</v>
      </c>
      <c r="E2608" s="219">
        <f t="shared" si="80"/>
        <v>0</v>
      </c>
      <c r="H2608" s="241">
        <v>6.48</v>
      </c>
      <c r="I2608">
        <f>MAX(H2608:H$7096)</f>
        <v>6.48</v>
      </c>
      <c r="J2608" s="219">
        <f t="shared" si="81"/>
        <v>0</v>
      </c>
    </row>
    <row r="2609" spans="2:10">
      <c r="B2609" s="217">
        <v>42171</v>
      </c>
      <c r="C2609" s="218">
        <v>7.18</v>
      </c>
      <c r="D2609">
        <f>MAX(C2609:C$7096)</f>
        <v>7.18</v>
      </c>
      <c r="E2609" s="219">
        <f t="shared" si="80"/>
        <v>0</v>
      </c>
      <c r="H2609" s="241">
        <v>6.48</v>
      </c>
      <c r="I2609">
        <f>MAX(H2609:H$7096)</f>
        <v>6.48</v>
      </c>
      <c r="J2609" s="219">
        <f t="shared" si="81"/>
        <v>0</v>
      </c>
    </row>
    <row r="2610" spans="2:10">
      <c r="B2610" s="217">
        <v>42170</v>
      </c>
      <c r="C2610" s="218">
        <v>7.17</v>
      </c>
      <c r="D2610">
        <f>MAX(C2610:C$7096)</f>
        <v>7.17</v>
      </c>
      <c r="E2610" s="219">
        <f t="shared" si="80"/>
        <v>0</v>
      </c>
      <c r="H2610" s="241">
        <v>6.48</v>
      </c>
      <c r="I2610">
        <f>MAX(H2610:H$7096)</f>
        <v>6.48</v>
      </c>
      <c r="J2610" s="219">
        <f t="shared" si="81"/>
        <v>0</v>
      </c>
    </row>
    <row r="2611" spans="2:10">
      <c r="B2611" s="217">
        <v>42167</v>
      </c>
      <c r="C2611" s="218">
        <v>7.17</v>
      </c>
      <c r="D2611">
        <f>MAX(C2611:C$7096)</f>
        <v>7.17</v>
      </c>
      <c r="E2611" s="219">
        <f t="shared" si="80"/>
        <v>0</v>
      </c>
      <c r="H2611" s="241">
        <v>6.48</v>
      </c>
      <c r="I2611">
        <f>MAX(H2611:H$7096)</f>
        <v>6.48</v>
      </c>
      <c r="J2611" s="219">
        <f t="shared" si="81"/>
        <v>0</v>
      </c>
    </row>
    <row r="2612" spans="2:10">
      <c r="B2612" s="217">
        <v>42166</v>
      </c>
      <c r="C2612" s="218">
        <v>7.17</v>
      </c>
      <c r="D2612">
        <f>MAX(C2612:C$7096)</f>
        <v>7.17</v>
      </c>
      <c r="E2612" s="219">
        <f t="shared" si="80"/>
        <v>0</v>
      </c>
      <c r="H2612" s="241">
        <v>6.48</v>
      </c>
      <c r="I2612">
        <f>MAX(H2612:H$7096)</f>
        <v>6.48</v>
      </c>
      <c r="J2612" s="219">
        <f t="shared" si="81"/>
        <v>0</v>
      </c>
    </row>
    <row r="2613" spans="2:10">
      <c r="B2613" s="217">
        <v>42165</v>
      </c>
      <c r="C2613" s="218">
        <v>7.16</v>
      </c>
      <c r="D2613">
        <f>MAX(C2613:C$7096)</f>
        <v>7.16</v>
      </c>
      <c r="E2613" s="219">
        <f t="shared" si="80"/>
        <v>0</v>
      </c>
      <c r="H2613" s="241">
        <v>6.48</v>
      </c>
      <c r="I2613">
        <f>MAX(H2613:H$7096)</f>
        <v>6.48</v>
      </c>
      <c r="J2613" s="219">
        <f t="shared" si="81"/>
        <v>0</v>
      </c>
    </row>
    <row r="2614" spans="2:10">
      <c r="B2614" s="217">
        <v>42164</v>
      </c>
      <c r="C2614" s="218">
        <v>7.16</v>
      </c>
      <c r="D2614">
        <f>MAX(C2614:C$7096)</f>
        <v>7.16</v>
      </c>
      <c r="E2614" s="219">
        <f t="shared" si="80"/>
        <v>0</v>
      </c>
      <c r="H2614" s="241">
        <v>6.48</v>
      </c>
      <c r="I2614">
        <f>MAX(H2614:H$7096)</f>
        <v>6.48</v>
      </c>
      <c r="J2614" s="219">
        <f t="shared" si="81"/>
        <v>0</v>
      </c>
    </row>
    <row r="2615" spans="2:10">
      <c r="B2615" s="217">
        <v>42163</v>
      </c>
      <c r="C2615" s="218">
        <v>7.16</v>
      </c>
      <c r="D2615">
        <f>MAX(C2615:C$7096)</f>
        <v>7.16</v>
      </c>
      <c r="E2615" s="219">
        <f t="shared" si="80"/>
        <v>0</v>
      </c>
      <c r="H2615" s="241">
        <v>6.48</v>
      </c>
      <c r="I2615">
        <f>MAX(H2615:H$7096)</f>
        <v>6.48</v>
      </c>
      <c r="J2615" s="219">
        <f t="shared" si="81"/>
        <v>0</v>
      </c>
    </row>
    <row r="2616" spans="2:10">
      <c r="B2616" s="217">
        <v>42160</v>
      </c>
      <c r="C2616" s="218">
        <v>7.16</v>
      </c>
      <c r="D2616">
        <f>MAX(C2616:C$7096)</f>
        <v>7.16</v>
      </c>
      <c r="E2616" s="219">
        <f t="shared" si="80"/>
        <v>0</v>
      </c>
      <c r="H2616" s="241">
        <v>6.48</v>
      </c>
      <c r="I2616">
        <f>MAX(H2616:H$7096)</f>
        <v>6.48</v>
      </c>
      <c r="J2616" s="219">
        <f t="shared" si="81"/>
        <v>0</v>
      </c>
    </row>
    <row r="2617" spans="2:10">
      <c r="B2617" s="217">
        <v>42159</v>
      </c>
      <c r="C2617" s="218">
        <v>7.15</v>
      </c>
      <c r="D2617">
        <f>MAX(C2617:C$7096)</f>
        <v>7.15</v>
      </c>
      <c r="E2617" s="219">
        <f t="shared" si="80"/>
        <v>0</v>
      </c>
      <c r="H2617" s="241">
        <v>6.48</v>
      </c>
      <c r="I2617">
        <f>MAX(H2617:H$7096)</f>
        <v>6.48</v>
      </c>
      <c r="J2617" s="219">
        <f t="shared" si="81"/>
        <v>0</v>
      </c>
    </row>
    <row r="2618" spans="2:10">
      <c r="B2618" s="217">
        <v>42158</v>
      </c>
      <c r="C2618" s="218">
        <v>7.15</v>
      </c>
      <c r="D2618">
        <f>MAX(C2618:C$7096)</f>
        <v>7.15</v>
      </c>
      <c r="E2618" s="219">
        <f t="shared" si="80"/>
        <v>0</v>
      </c>
      <c r="H2618" s="241">
        <v>6.48</v>
      </c>
      <c r="I2618">
        <f>MAX(H2618:H$7096)</f>
        <v>6.48</v>
      </c>
      <c r="J2618" s="219">
        <f t="shared" si="81"/>
        <v>0</v>
      </c>
    </row>
    <row r="2619" spans="2:10">
      <c r="B2619" s="217">
        <v>42157</v>
      </c>
      <c r="C2619" s="218">
        <v>7.15</v>
      </c>
      <c r="D2619">
        <f>MAX(C2619:C$7096)</f>
        <v>7.15</v>
      </c>
      <c r="E2619" s="219">
        <f t="shared" si="80"/>
        <v>0</v>
      </c>
      <c r="H2619" s="241">
        <v>6.48</v>
      </c>
      <c r="I2619">
        <f>MAX(H2619:H$7096)</f>
        <v>6.48</v>
      </c>
      <c r="J2619" s="219">
        <f t="shared" si="81"/>
        <v>0</v>
      </c>
    </row>
    <row r="2620" spans="2:10">
      <c r="B2620" s="217">
        <v>42156</v>
      </c>
      <c r="C2620" s="218">
        <v>7.15</v>
      </c>
      <c r="D2620">
        <f>MAX(C2620:C$7096)</f>
        <v>7.15</v>
      </c>
      <c r="E2620" s="219">
        <f t="shared" si="80"/>
        <v>0</v>
      </c>
      <c r="H2620" s="241">
        <v>6.48</v>
      </c>
      <c r="I2620">
        <f>MAX(H2620:H$7096)</f>
        <v>6.48</v>
      </c>
      <c r="J2620" s="219">
        <f t="shared" si="81"/>
        <v>0</v>
      </c>
    </row>
    <row r="2621" spans="2:10">
      <c r="B2621" s="217">
        <v>42153</v>
      </c>
      <c r="C2621" s="218">
        <v>7.14</v>
      </c>
      <c r="D2621">
        <f>MAX(C2621:C$7096)</f>
        <v>7.14</v>
      </c>
      <c r="E2621" s="219">
        <f t="shared" si="80"/>
        <v>0</v>
      </c>
      <c r="H2621" s="241">
        <v>6.4</v>
      </c>
      <c r="I2621">
        <f>MAX(H2621:H$7096)</f>
        <v>6.4</v>
      </c>
      <c r="J2621" s="219">
        <f t="shared" si="81"/>
        <v>0</v>
      </c>
    </row>
    <row r="2622" spans="2:10">
      <c r="B2622" s="217">
        <v>42152</v>
      </c>
      <c r="C2622" s="218">
        <v>7.14</v>
      </c>
      <c r="D2622">
        <f>MAX(C2622:C$7096)</f>
        <v>7.14</v>
      </c>
      <c r="E2622" s="219">
        <f t="shared" si="80"/>
        <v>0</v>
      </c>
      <c r="H2622" s="241">
        <v>6.4</v>
      </c>
      <c r="I2622">
        <f>MAX(H2622:H$7096)</f>
        <v>6.4</v>
      </c>
      <c r="J2622" s="219">
        <f t="shared" si="81"/>
        <v>0</v>
      </c>
    </row>
    <row r="2623" spans="2:10">
      <c r="B2623" s="217">
        <v>42151</v>
      </c>
      <c r="C2623" s="218">
        <v>7.14</v>
      </c>
      <c r="D2623">
        <f>MAX(C2623:C$7096)</f>
        <v>7.14</v>
      </c>
      <c r="E2623" s="219">
        <f t="shared" si="80"/>
        <v>0</v>
      </c>
      <c r="H2623" s="241">
        <v>6.4</v>
      </c>
      <c r="I2623">
        <f>MAX(H2623:H$7096)</f>
        <v>6.4</v>
      </c>
      <c r="J2623" s="219">
        <f t="shared" si="81"/>
        <v>0</v>
      </c>
    </row>
    <row r="2624" spans="2:10">
      <c r="B2624" s="217">
        <v>42150</v>
      </c>
      <c r="C2624" s="218">
        <v>7.14</v>
      </c>
      <c r="D2624">
        <f>MAX(C2624:C$7096)</f>
        <v>7.14</v>
      </c>
      <c r="E2624" s="219">
        <f t="shared" si="80"/>
        <v>0</v>
      </c>
      <c r="H2624" s="241">
        <v>6.4</v>
      </c>
      <c r="I2624">
        <f>MAX(H2624:H$7096)</f>
        <v>6.4</v>
      </c>
      <c r="J2624" s="219">
        <f t="shared" si="81"/>
        <v>0</v>
      </c>
    </row>
    <row r="2625" spans="2:10">
      <c r="B2625" s="217">
        <v>42149</v>
      </c>
      <c r="C2625" s="218">
        <v>7.14</v>
      </c>
      <c r="D2625">
        <f>MAX(C2625:C$7096)</f>
        <v>7.14</v>
      </c>
      <c r="E2625" s="219">
        <f t="shared" si="80"/>
        <v>0</v>
      </c>
      <c r="H2625" s="241">
        <v>6.4</v>
      </c>
      <c r="I2625">
        <f>MAX(H2625:H$7096)</f>
        <v>6.4</v>
      </c>
      <c r="J2625" s="219">
        <f t="shared" si="81"/>
        <v>0</v>
      </c>
    </row>
    <row r="2626" spans="2:10">
      <c r="B2626" s="217">
        <v>42146</v>
      </c>
      <c r="C2626" s="218">
        <v>7.13</v>
      </c>
      <c r="D2626">
        <f>MAX(C2626:C$7096)</f>
        <v>7.13</v>
      </c>
      <c r="E2626" s="219">
        <f t="shared" ref="E2626:E2689" si="82">(C2626-D2626)/D2626</f>
        <v>0</v>
      </c>
      <c r="H2626" s="241">
        <v>6.4</v>
      </c>
      <c r="I2626">
        <f>MAX(H2626:H$7096)</f>
        <v>6.4</v>
      </c>
      <c r="J2626" s="219">
        <f t="shared" ref="J2626:J2689" si="83">(H2626-I2626)/I2626</f>
        <v>0</v>
      </c>
    </row>
    <row r="2627" spans="2:10">
      <c r="B2627" s="217">
        <v>42145</v>
      </c>
      <c r="C2627" s="218">
        <v>7.13</v>
      </c>
      <c r="D2627">
        <f>MAX(C2627:C$7096)</f>
        <v>7.13</v>
      </c>
      <c r="E2627" s="219">
        <f t="shared" si="82"/>
        <v>0</v>
      </c>
      <c r="H2627" s="241">
        <v>6.4</v>
      </c>
      <c r="I2627">
        <f>MAX(H2627:H$7096)</f>
        <v>6.4</v>
      </c>
      <c r="J2627" s="219">
        <f t="shared" si="83"/>
        <v>0</v>
      </c>
    </row>
    <row r="2628" spans="2:10">
      <c r="B2628" s="217">
        <v>42144</v>
      </c>
      <c r="C2628" s="218">
        <v>7.13</v>
      </c>
      <c r="D2628">
        <f>MAX(C2628:C$7096)</f>
        <v>7.13</v>
      </c>
      <c r="E2628" s="219">
        <f t="shared" si="82"/>
        <v>0</v>
      </c>
      <c r="H2628" s="241">
        <v>6.4</v>
      </c>
      <c r="I2628">
        <f>MAX(H2628:H$7096)</f>
        <v>6.4</v>
      </c>
      <c r="J2628" s="219">
        <f t="shared" si="83"/>
        <v>0</v>
      </c>
    </row>
    <row r="2629" spans="2:10">
      <c r="B2629" s="217">
        <v>42143</v>
      </c>
      <c r="C2629" s="218">
        <v>7.12</v>
      </c>
      <c r="D2629">
        <f>MAX(C2629:C$7096)</f>
        <v>7.12</v>
      </c>
      <c r="E2629" s="219">
        <f t="shared" si="82"/>
        <v>0</v>
      </c>
      <c r="H2629" s="241">
        <v>6.4</v>
      </c>
      <c r="I2629">
        <f>MAX(H2629:H$7096)</f>
        <v>6.4</v>
      </c>
      <c r="J2629" s="219">
        <f t="shared" si="83"/>
        <v>0</v>
      </c>
    </row>
    <row r="2630" spans="2:10">
      <c r="B2630" s="217">
        <v>42142</v>
      </c>
      <c r="C2630" s="218">
        <v>7.12</v>
      </c>
      <c r="D2630">
        <f>MAX(C2630:C$7096)</f>
        <v>7.12</v>
      </c>
      <c r="E2630" s="219">
        <f t="shared" si="82"/>
        <v>0</v>
      </c>
      <c r="H2630" s="241">
        <v>6.4</v>
      </c>
      <c r="I2630">
        <f>MAX(H2630:H$7096)</f>
        <v>6.4</v>
      </c>
      <c r="J2630" s="219">
        <f t="shared" si="83"/>
        <v>0</v>
      </c>
    </row>
    <row r="2631" spans="2:10">
      <c r="B2631" s="217">
        <v>42139</v>
      </c>
      <c r="C2631" s="218">
        <v>7.12</v>
      </c>
      <c r="D2631">
        <f>MAX(C2631:C$7096)</f>
        <v>7.12</v>
      </c>
      <c r="E2631" s="219">
        <f t="shared" si="82"/>
        <v>0</v>
      </c>
      <c r="H2631" s="241">
        <v>6.4</v>
      </c>
      <c r="I2631">
        <f>MAX(H2631:H$7096)</f>
        <v>6.4</v>
      </c>
      <c r="J2631" s="219">
        <f t="shared" si="83"/>
        <v>0</v>
      </c>
    </row>
    <row r="2632" spans="2:10">
      <c r="B2632" s="217">
        <v>42138</v>
      </c>
      <c r="C2632" s="218">
        <v>7.11</v>
      </c>
      <c r="D2632">
        <f>MAX(C2632:C$7096)</f>
        <v>7.11</v>
      </c>
      <c r="E2632" s="219">
        <f t="shared" si="82"/>
        <v>0</v>
      </c>
      <c r="H2632" s="241">
        <v>6.4</v>
      </c>
      <c r="I2632">
        <f>MAX(H2632:H$7096)</f>
        <v>6.4</v>
      </c>
      <c r="J2632" s="219">
        <f t="shared" si="83"/>
        <v>0</v>
      </c>
    </row>
    <row r="2633" spans="2:10">
      <c r="B2633" s="217">
        <v>42137</v>
      </c>
      <c r="C2633" s="218">
        <v>7.11</v>
      </c>
      <c r="D2633">
        <f>MAX(C2633:C$7096)</f>
        <v>7.11</v>
      </c>
      <c r="E2633" s="219">
        <f t="shared" si="82"/>
        <v>0</v>
      </c>
      <c r="H2633" s="241">
        <v>6.4</v>
      </c>
      <c r="I2633">
        <f>MAX(H2633:H$7096)</f>
        <v>6.4</v>
      </c>
      <c r="J2633" s="219">
        <f t="shared" si="83"/>
        <v>0</v>
      </c>
    </row>
    <row r="2634" spans="2:10">
      <c r="B2634" s="217">
        <v>42136</v>
      </c>
      <c r="C2634" s="218">
        <v>7.11</v>
      </c>
      <c r="D2634">
        <f>MAX(C2634:C$7096)</f>
        <v>7.11</v>
      </c>
      <c r="E2634" s="219">
        <f t="shared" si="82"/>
        <v>0</v>
      </c>
      <c r="H2634" s="241">
        <v>6.4</v>
      </c>
      <c r="I2634">
        <f>MAX(H2634:H$7096)</f>
        <v>6.4</v>
      </c>
      <c r="J2634" s="219">
        <f t="shared" si="83"/>
        <v>0</v>
      </c>
    </row>
    <row r="2635" spans="2:10">
      <c r="B2635" s="217">
        <v>42135</v>
      </c>
      <c r="C2635" s="218">
        <v>7.11</v>
      </c>
      <c r="D2635">
        <f>MAX(C2635:C$7096)</f>
        <v>7.11</v>
      </c>
      <c r="E2635" s="219">
        <f t="shared" si="82"/>
        <v>0</v>
      </c>
      <c r="H2635" s="241">
        <v>6.4</v>
      </c>
      <c r="I2635">
        <f>MAX(H2635:H$7096)</f>
        <v>6.4</v>
      </c>
      <c r="J2635" s="219">
        <f t="shared" si="83"/>
        <v>0</v>
      </c>
    </row>
    <row r="2636" spans="2:10">
      <c r="B2636" s="217">
        <v>42132</v>
      </c>
      <c r="C2636" s="218">
        <v>7.1</v>
      </c>
      <c r="D2636">
        <f>MAX(C2636:C$7096)</f>
        <v>7.1</v>
      </c>
      <c r="E2636" s="219">
        <f t="shared" si="82"/>
        <v>0</v>
      </c>
      <c r="H2636" s="241">
        <v>6.4</v>
      </c>
      <c r="I2636">
        <f>MAX(H2636:H$7096)</f>
        <v>6.4</v>
      </c>
      <c r="J2636" s="219">
        <f t="shared" si="83"/>
        <v>0</v>
      </c>
    </row>
    <row r="2637" spans="2:10">
      <c r="B2637" s="217">
        <v>42131</v>
      </c>
      <c r="C2637" s="218">
        <v>7.1</v>
      </c>
      <c r="D2637">
        <f>MAX(C2637:C$7096)</f>
        <v>7.1</v>
      </c>
      <c r="E2637" s="219">
        <f t="shared" si="82"/>
        <v>0</v>
      </c>
      <c r="H2637" s="241">
        <v>6.4</v>
      </c>
      <c r="I2637">
        <f>MAX(H2637:H$7096)</f>
        <v>6.4</v>
      </c>
      <c r="J2637" s="219">
        <f t="shared" si="83"/>
        <v>0</v>
      </c>
    </row>
    <row r="2638" spans="2:10">
      <c r="B2638" s="217">
        <v>42130</v>
      </c>
      <c r="C2638" s="218">
        <v>7.1</v>
      </c>
      <c r="D2638">
        <f>MAX(C2638:C$7096)</f>
        <v>7.1</v>
      </c>
      <c r="E2638" s="219">
        <f t="shared" si="82"/>
        <v>0</v>
      </c>
      <c r="H2638" s="241">
        <v>6.4</v>
      </c>
      <c r="I2638">
        <f>MAX(H2638:H$7096)</f>
        <v>6.4</v>
      </c>
      <c r="J2638" s="219">
        <f t="shared" si="83"/>
        <v>0</v>
      </c>
    </row>
    <row r="2639" spans="2:10">
      <c r="B2639" s="217">
        <v>42129</v>
      </c>
      <c r="C2639" s="218">
        <v>7.1</v>
      </c>
      <c r="D2639">
        <f>MAX(C2639:C$7096)</f>
        <v>7.1</v>
      </c>
      <c r="E2639" s="219">
        <f t="shared" si="82"/>
        <v>0</v>
      </c>
      <c r="H2639" s="241">
        <v>6.4</v>
      </c>
      <c r="I2639">
        <f>MAX(H2639:H$7096)</f>
        <v>6.4</v>
      </c>
      <c r="J2639" s="219">
        <f t="shared" si="83"/>
        <v>0</v>
      </c>
    </row>
    <row r="2640" spans="2:10">
      <c r="B2640" s="217">
        <v>42128</v>
      </c>
      <c r="C2640" s="218">
        <v>7.1</v>
      </c>
      <c r="D2640">
        <f>MAX(C2640:C$7096)</f>
        <v>7.1</v>
      </c>
      <c r="E2640" s="219">
        <f t="shared" si="82"/>
        <v>0</v>
      </c>
      <c r="H2640" s="241">
        <v>6.4</v>
      </c>
      <c r="I2640">
        <f>MAX(H2640:H$7096)</f>
        <v>6.4</v>
      </c>
      <c r="J2640" s="219">
        <f t="shared" si="83"/>
        <v>0</v>
      </c>
    </row>
    <row r="2641" spans="2:10">
      <c r="B2641" s="217">
        <v>42125</v>
      </c>
      <c r="C2641" s="218">
        <v>7.09</v>
      </c>
      <c r="D2641">
        <f>MAX(C2641:C$7096)</f>
        <v>7.09</v>
      </c>
      <c r="E2641" s="219">
        <f t="shared" si="82"/>
        <v>0</v>
      </c>
      <c r="H2641" s="241">
        <v>6.4</v>
      </c>
      <c r="I2641">
        <f>MAX(H2641:H$7096)</f>
        <v>6.4</v>
      </c>
      <c r="J2641" s="219">
        <f t="shared" si="83"/>
        <v>0</v>
      </c>
    </row>
    <row r="2642" spans="2:10">
      <c r="B2642" s="217">
        <v>42124</v>
      </c>
      <c r="C2642" s="218">
        <v>7.09</v>
      </c>
      <c r="D2642">
        <f>MAX(C2642:C$7096)</f>
        <v>7.09</v>
      </c>
      <c r="E2642" s="219">
        <f t="shared" si="82"/>
        <v>0</v>
      </c>
      <c r="H2642" s="241">
        <v>6.4</v>
      </c>
      <c r="I2642">
        <f>MAX(H2642:H$7096)</f>
        <v>6.4</v>
      </c>
      <c r="J2642" s="219">
        <f t="shared" si="83"/>
        <v>0</v>
      </c>
    </row>
    <row r="2643" spans="2:10">
      <c r="B2643" s="217">
        <v>42123</v>
      </c>
      <c r="C2643" s="218">
        <v>7.09</v>
      </c>
      <c r="D2643">
        <f>MAX(C2643:C$7096)</f>
        <v>7.09</v>
      </c>
      <c r="E2643" s="219">
        <f t="shared" si="82"/>
        <v>0</v>
      </c>
      <c r="H2643" s="241">
        <v>6.4</v>
      </c>
      <c r="I2643">
        <f>MAX(H2643:H$7096)</f>
        <v>6.4</v>
      </c>
      <c r="J2643" s="219">
        <f t="shared" si="83"/>
        <v>0</v>
      </c>
    </row>
    <row r="2644" spans="2:10">
      <c r="B2644" s="217">
        <v>42122</v>
      </c>
      <c r="C2644" s="218">
        <v>7.09</v>
      </c>
      <c r="D2644">
        <f>MAX(C2644:C$7096)</f>
        <v>7.09</v>
      </c>
      <c r="E2644" s="219">
        <f t="shared" si="82"/>
        <v>0</v>
      </c>
      <c r="H2644" s="241">
        <v>6.4</v>
      </c>
      <c r="I2644">
        <f>MAX(H2644:H$7096)</f>
        <v>6.4</v>
      </c>
      <c r="J2644" s="219">
        <f t="shared" si="83"/>
        <v>0</v>
      </c>
    </row>
    <row r="2645" spans="2:10">
      <c r="B2645" s="217">
        <v>42121</v>
      </c>
      <c r="C2645" s="218">
        <v>7.07</v>
      </c>
      <c r="D2645">
        <f>MAX(C2645:C$7096)</f>
        <v>7.07</v>
      </c>
      <c r="E2645" s="219">
        <f t="shared" si="82"/>
        <v>0</v>
      </c>
      <c r="H2645" s="241">
        <v>6.4</v>
      </c>
      <c r="I2645">
        <f>MAX(H2645:H$7096)</f>
        <v>6.4</v>
      </c>
      <c r="J2645" s="219">
        <f t="shared" si="83"/>
        <v>0</v>
      </c>
    </row>
    <row r="2646" spans="2:10">
      <c r="B2646" s="217">
        <v>42118</v>
      </c>
      <c r="C2646" s="218">
        <v>7.04</v>
      </c>
      <c r="D2646">
        <f>MAX(C2646:C$7096)</f>
        <v>7.04</v>
      </c>
      <c r="E2646" s="219">
        <f t="shared" si="82"/>
        <v>0</v>
      </c>
      <c r="H2646" s="241">
        <v>6.4</v>
      </c>
      <c r="I2646">
        <f>MAX(H2646:H$7096)</f>
        <v>6.4</v>
      </c>
      <c r="J2646" s="219">
        <f t="shared" si="83"/>
        <v>0</v>
      </c>
    </row>
    <row r="2647" spans="2:10">
      <c r="B2647" s="217">
        <v>42117</v>
      </c>
      <c r="C2647" s="218">
        <v>7.04</v>
      </c>
      <c r="D2647">
        <f>MAX(C2647:C$7096)</f>
        <v>7.04</v>
      </c>
      <c r="E2647" s="219">
        <f t="shared" si="82"/>
        <v>0</v>
      </c>
      <c r="H2647" s="241">
        <v>6.4</v>
      </c>
      <c r="I2647">
        <f>MAX(H2647:H$7096)</f>
        <v>6.4</v>
      </c>
      <c r="J2647" s="219">
        <f t="shared" si="83"/>
        <v>0</v>
      </c>
    </row>
    <row r="2648" spans="2:10">
      <c r="B2648" s="217">
        <v>42116</v>
      </c>
      <c r="C2648" s="218">
        <v>7.03</v>
      </c>
      <c r="D2648">
        <f>MAX(C2648:C$7096)</f>
        <v>7.03</v>
      </c>
      <c r="E2648" s="219">
        <f t="shared" si="82"/>
        <v>0</v>
      </c>
      <c r="H2648" s="241">
        <v>6.4</v>
      </c>
      <c r="I2648">
        <f>MAX(H2648:H$7096)</f>
        <v>6.4</v>
      </c>
      <c r="J2648" s="219">
        <f t="shared" si="83"/>
        <v>0</v>
      </c>
    </row>
    <row r="2649" spans="2:10">
      <c r="B2649" s="217">
        <v>42115</v>
      </c>
      <c r="C2649" s="218">
        <v>7.03</v>
      </c>
      <c r="D2649">
        <f>MAX(C2649:C$7096)</f>
        <v>7.03</v>
      </c>
      <c r="E2649" s="219">
        <f t="shared" si="82"/>
        <v>0</v>
      </c>
      <c r="H2649" s="241">
        <v>6.4</v>
      </c>
      <c r="I2649">
        <f>MAX(H2649:H$7096)</f>
        <v>6.4</v>
      </c>
      <c r="J2649" s="219">
        <f t="shared" si="83"/>
        <v>0</v>
      </c>
    </row>
    <row r="2650" spans="2:10">
      <c r="B2650" s="217">
        <v>42114</v>
      </c>
      <c r="C2650" s="218">
        <v>7.03</v>
      </c>
      <c r="D2650">
        <f>MAX(C2650:C$7096)</f>
        <v>7.03</v>
      </c>
      <c r="E2650" s="219">
        <f t="shared" si="82"/>
        <v>0</v>
      </c>
      <c r="H2650" s="241">
        <v>6.4</v>
      </c>
      <c r="I2650">
        <f>MAX(H2650:H$7096)</f>
        <v>6.4</v>
      </c>
      <c r="J2650" s="219">
        <f t="shared" si="83"/>
        <v>0</v>
      </c>
    </row>
    <row r="2651" spans="2:10">
      <c r="B2651" s="217">
        <v>42111</v>
      </c>
      <c r="C2651" s="218">
        <v>7.03</v>
      </c>
      <c r="D2651">
        <f>MAX(C2651:C$7096)</f>
        <v>7.03</v>
      </c>
      <c r="E2651" s="219">
        <f t="shared" si="82"/>
        <v>0</v>
      </c>
      <c r="H2651" s="241">
        <v>6.4</v>
      </c>
      <c r="I2651">
        <f>MAX(H2651:H$7096)</f>
        <v>6.4</v>
      </c>
      <c r="J2651" s="219">
        <f t="shared" si="83"/>
        <v>0</v>
      </c>
    </row>
    <row r="2652" spans="2:10">
      <c r="B2652" s="217">
        <v>42110</v>
      </c>
      <c r="C2652" s="218">
        <v>7.02</v>
      </c>
      <c r="D2652">
        <f>MAX(C2652:C$7096)</f>
        <v>7.02</v>
      </c>
      <c r="E2652" s="219">
        <f t="shared" si="82"/>
        <v>0</v>
      </c>
      <c r="H2652" s="241">
        <v>6.4</v>
      </c>
      <c r="I2652">
        <f>MAX(H2652:H$7096)</f>
        <v>6.4</v>
      </c>
      <c r="J2652" s="219">
        <f t="shared" si="83"/>
        <v>0</v>
      </c>
    </row>
    <row r="2653" spans="2:10">
      <c r="B2653" s="217">
        <v>42109</v>
      </c>
      <c r="C2653" s="218">
        <v>7.02</v>
      </c>
      <c r="D2653">
        <f>MAX(C2653:C$7096)</f>
        <v>7.02</v>
      </c>
      <c r="E2653" s="219">
        <f t="shared" si="82"/>
        <v>0</v>
      </c>
      <c r="H2653" s="241">
        <v>6.4</v>
      </c>
      <c r="I2653">
        <f>MAX(H2653:H$7096)</f>
        <v>6.4</v>
      </c>
      <c r="J2653" s="219">
        <f t="shared" si="83"/>
        <v>0</v>
      </c>
    </row>
    <row r="2654" spans="2:10">
      <c r="B2654" s="217">
        <v>42108</v>
      </c>
      <c r="C2654" s="218">
        <v>7.02</v>
      </c>
      <c r="D2654">
        <f>MAX(C2654:C$7096)</f>
        <v>7.02</v>
      </c>
      <c r="E2654" s="219">
        <f t="shared" si="82"/>
        <v>0</v>
      </c>
      <c r="H2654" s="241">
        <v>6.4</v>
      </c>
      <c r="I2654">
        <f>MAX(H2654:H$7096)</f>
        <v>6.4</v>
      </c>
      <c r="J2654" s="219">
        <f t="shared" si="83"/>
        <v>0</v>
      </c>
    </row>
    <row r="2655" spans="2:10">
      <c r="B2655" s="217">
        <v>42107</v>
      </c>
      <c r="C2655" s="218">
        <v>7.02</v>
      </c>
      <c r="D2655">
        <f>MAX(C2655:C$7096)</f>
        <v>7.02</v>
      </c>
      <c r="E2655" s="219">
        <f t="shared" si="82"/>
        <v>0</v>
      </c>
      <c r="H2655" s="241">
        <v>6.4</v>
      </c>
      <c r="I2655">
        <f>MAX(H2655:H$7096)</f>
        <v>6.4</v>
      </c>
      <c r="J2655" s="219">
        <f t="shared" si="83"/>
        <v>0</v>
      </c>
    </row>
    <row r="2656" spans="2:10">
      <c r="B2656" s="217">
        <v>42104</v>
      </c>
      <c r="C2656" s="218">
        <v>7.01</v>
      </c>
      <c r="D2656">
        <f>MAX(C2656:C$7096)</f>
        <v>7.01</v>
      </c>
      <c r="E2656" s="219">
        <f t="shared" si="82"/>
        <v>0</v>
      </c>
      <c r="H2656" s="241">
        <v>6.4</v>
      </c>
      <c r="I2656">
        <f>MAX(H2656:H$7096)</f>
        <v>6.4</v>
      </c>
      <c r="J2656" s="219">
        <f t="shared" si="83"/>
        <v>0</v>
      </c>
    </row>
    <row r="2657" spans="2:10">
      <c r="B2657" s="217">
        <v>42103</v>
      </c>
      <c r="C2657" s="218">
        <v>7</v>
      </c>
      <c r="D2657">
        <f>MAX(C2657:C$7096)</f>
        <v>7</v>
      </c>
      <c r="E2657" s="219">
        <f t="shared" si="82"/>
        <v>0</v>
      </c>
      <c r="H2657" s="241">
        <v>6.4</v>
      </c>
      <c r="I2657">
        <f>MAX(H2657:H$7096)</f>
        <v>6.4</v>
      </c>
      <c r="J2657" s="219">
        <f t="shared" si="83"/>
        <v>0</v>
      </c>
    </row>
    <row r="2658" spans="2:10">
      <c r="B2658" s="217">
        <v>42102</v>
      </c>
      <c r="C2658" s="218">
        <v>7</v>
      </c>
      <c r="D2658">
        <f>MAX(C2658:C$7096)</f>
        <v>7</v>
      </c>
      <c r="E2658" s="219">
        <f t="shared" si="82"/>
        <v>0</v>
      </c>
      <c r="H2658" s="241">
        <v>6.4</v>
      </c>
      <c r="I2658">
        <f>MAX(H2658:H$7096)</f>
        <v>6.4</v>
      </c>
      <c r="J2658" s="219">
        <f t="shared" si="83"/>
        <v>0</v>
      </c>
    </row>
    <row r="2659" spans="2:10">
      <c r="B2659" s="217">
        <v>42101</v>
      </c>
      <c r="C2659" s="218">
        <v>6.99</v>
      </c>
      <c r="D2659">
        <f>MAX(C2659:C$7096)</f>
        <v>6.99</v>
      </c>
      <c r="E2659" s="219">
        <f t="shared" si="82"/>
        <v>0</v>
      </c>
      <c r="H2659" s="241">
        <v>6.4</v>
      </c>
      <c r="I2659">
        <f>MAX(H2659:H$7096)</f>
        <v>6.4</v>
      </c>
      <c r="J2659" s="219">
        <f t="shared" si="83"/>
        <v>0</v>
      </c>
    </row>
    <row r="2660" spans="2:10">
      <c r="B2660" s="217">
        <v>42100</v>
      </c>
      <c r="C2660" s="218">
        <v>6.99</v>
      </c>
      <c r="D2660">
        <f>MAX(C2660:C$7096)</f>
        <v>6.99</v>
      </c>
      <c r="E2660" s="219">
        <f t="shared" si="82"/>
        <v>0</v>
      </c>
      <c r="H2660" s="241">
        <v>6.4</v>
      </c>
      <c r="I2660">
        <f>MAX(H2660:H$7096)</f>
        <v>6.4</v>
      </c>
      <c r="J2660" s="219">
        <f t="shared" si="83"/>
        <v>0</v>
      </c>
    </row>
    <row r="2661" spans="2:10">
      <c r="B2661" s="217">
        <v>42097</v>
      </c>
      <c r="C2661" s="218">
        <v>6.99</v>
      </c>
      <c r="D2661">
        <f>MAX(C2661:C$7096)</f>
        <v>6.99</v>
      </c>
      <c r="E2661" s="219">
        <f t="shared" si="82"/>
        <v>0</v>
      </c>
      <c r="H2661" s="241">
        <v>6.4</v>
      </c>
      <c r="I2661">
        <f>MAX(H2661:H$7096)</f>
        <v>6.4</v>
      </c>
      <c r="J2661" s="219">
        <f t="shared" si="83"/>
        <v>0</v>
      </c>
    </row>
    <row r="2662" spans="2:10">
      <c r="B2662" s="217">
        <v>42096</v>
      </c>
      <c r="C2662" s="218">
        <v>6.98</v>
      </c>
      <c r="D2662">
        <f>MAX(C2662:C$7096)</f>
        <v>6.98</v>
      </c>
      <c r="E2662" s="219">
        <f t="shared" si="82"/>
        <v>0</v>
      </c>
      <c r="H2662" s="241">
        <v>6.4</v>
      </c>
      <c r="I2662">
        <f>MAX(H2662:H$7096)</f>
        <v>6.4</v>
      </c>
      <c r="J2662" s="219">
        <f t="shared" si="83"/>
        <v>0</v>
      </c>
    </row>
    <row r="2663" spans="2:10">
      <c r="B2663" s="217">
        <v>42095</v>
      </c>
      <c r="C2663" s="218">
        <v>6.98</v>
      </c>
      <c r="D2663">
        <f>MAX(C2663:C$7096)</f>
        <v>6.98</v>
      </c>
      <c r="E2663" s="219">
        <f t="shared" si="82"/>
        <v>0</v>
      </c>
      <c r="H2663" s="241">
        <v>6.4</v>
      </c>
      <c r="I2663">
        <f>MAX(H2663:H$7096)</f>
        <v>6.4</v>
      </c>
      <c r="J2663" s="219">
        <f t="shared" si="83"/>
        <v>0</v>
      </c>
    </row>
    <row r="2664" spans="2:10">
      <c r="B2664" s="217">
        <v>42094</v>
      </c>
      <c r="C2664" s="218">
        <v>6.97</v>
      </c>
      <c r="D2664">
        <f>MAX(C2664:C$7096)</f>
        <v>6.97</v>
      </c>
      <c r="E2664" s="219">
        <f t="shared" si="82"/>
        <v>0</v>
      </c>
      <c r="H2664" s="241">
        <v>6.4</v>
      </c>
      <c r="I2664">
        <f>MAX(H2664:H$7096)</f>
        <v>6.4</v>
      </c>
      <c r="J2664" s="219">
        <f t="shared" si="83"/>
        <v>0</v>
      </c>
    </row>
    <row r="2665" spans="2:10">
      <c r="B2665" s="217">
        <v>42093</v>
      </c>
      <c r="C2665" s="218">
        <v>6.97</v>
      </c>
      <c r="D2665">
        <f>MAX(C2665:C$7096)</f>
        <v>6.97</v>
      </c>
      <c r="E2665" s="219">
        <f t="shared" si="82"/>
        <v>0</v>
      </c>
      <c r="H2665" s="241">
        <v>6.4</v>
      </c>
      <c r="I2665">
        <f>MAX(H2665:H$7096)</f>
        <v>6.4</v>
      </c>
      <c r="J2665" s="219">
        <f t="shared" si="83"/>
        <v>0</v>
      </c>
    </row>
    <row r="2666" spans="2:10">
      <c r="B2666" s="217">
        <v>42090</v>
      </c>
      <c r="C2666" s="218">
        <v>6.96</v>
      </c>
      <c r="D2666">
        <f>MAX(C2666:C$7096)</f>
        <v>6.96</v>
      </c>
      <c r="E2666" s="219">
        <f t="shared" si="82"/>
        <v>0</v>
      </c>
      <c r="H2666" s="241">
        <v>6.4</v>
      </c>
      <c r="I2666">
        <f>MAX(H2666:H$7096)</f>
        <v>6.4</v>
      </c>
      <c r="J2666" s="219">
        <f t="shared" si="83"/>
        <v>0</v>
      </c>
    </row>
    <row r="2667" spans="2:10">
      <c r="B2667" s="217">
        <v>42089</v>
      </c>
      <c r="C2667" s="218">
        <v>6.96</v>
      </c>
      <c r="D2667">
        <f>MAX(C2667:C$7096)</f>
        <v>6.96</v>
      </c>
      <c r="E2667" s="219">
        <f t="shared" si="82"/>
        <v>0</v>
      </c>
      <c r="H2667" s="241">
        <v>6.4</v>
      </c>
      <c r="I2667">
        <f>MAX(H2667:H$7096)</f>
        <v>6.4</v>
      </c>
      <c r="J2667" s="219">
        <f t="shared" si="83"/>
        <v>0</v>
      </c>
    </row>
    <row r="2668" spans="2:10">
      <c r="B2668" s="217">
        <v>42088</v>
      </c>
      <c r="C2668" s="218">
        <v>6.96</v>
      </c>
      <c r="D2668">
        <f>MAX(C2668:C$7096)</f>
        <v>6.96</v>
      </c>
      <c r="E2668" s="219">
        <f t="shared" si="82"/>
        <v>0</v>
      </c>
      <c r="H2668" s="241">
        <v>6.4</v>
      </c>
      <c r="I2668">
        <f>MAX(H2668:H$7096)</f>
        <v>6.4</v>
      </c>
      <c r="J2668" s="219">
        <f t="shared" si="83"/>
        <v>0</v>
      </c>
    </row>
    <row r="2669" spans="2:10">
      <c r="B2669" s="217">
        <v>42087</v>
      </c>
      <c r="C2669" s="218">
        <v>6.96</v>
      </c>
      <c r="D2669">
        <f>MAX(C2669:C$7096)</f>
        <v>6.96</v>
      </c>
      <c r="E2669" s="219">
        <f t="shared" si="82"/>
        <v>0</v>
      </c>
      <c r="H2669" s="241">
        <v>6.4</v>
      </c>
      <c r="I2669">
        <f>MAX(H2669:H$7096)</f>
        <v>6.4</v>
      </c>
      <c r="J2669" s="219">
        <f t="shared" si="83"/>
        <v>0</v>
      </c>
    </row>
    <row r="2670" spans="2:10">
      <c r="B2670" s="217">
        <v>42086</v>
      </c>
      <c r="C2670" s="218">
        <v>6.96</v>
      </c>
      <c r="D2670">
        <f>MAX(C2670:C$7096)</f>
        <v>6.96</v>
      </c>
      <c r="E2670" s="219">
        <f t="shared" si="82"/>
        <v>0</v>
      </c>
      <c r="H2670" s="241">
        <v>6.4</v>
      </c>
      <c r="I2670">
        <f>MAX(H2670:H$7096)</f>
        <v>6.4</v>
      </c>
      <c r="J2670" s="219">
        <f t="shared" si="83"/>
        <v>0</v>
      </c>
    </row>
    <row r="2671" spans="2:10">
      <c r="B2671" s="217">
        <v>42083</v>
      </c>
      <c r="C2671" s="218">
        <v>6.95</v>
      </c>
      <c r="D2671">
        <f>MAX(C2671:C$7096)</f>
        <v>6.96</v>
      </c>
      <c r="E2671" s="219">
        <f t="shared" si="82"/>
        <v>-1.4367816091953717E-3</v>
      </c>
      <c r="H2671" s="241">
        <v>6.4</v>
      </c>
      <c r="I2671">
        <f>MAX(H2671:H$7096)</f>
        <v>6.4</v>
      </c>
      <c r="J2671" s="219">
        <f t="shared" si="83"/>
        <v>0</v>
      </c>
    </row>
    <row r="2672" spans="2:10">
      <c r="B2672" s="217">
        <v>42082</v>
      </c>
      <c r="C2672" s="218">
        <v>6.95</v>
      </c>
      <c r="D2672">
        <f>MAX(C2672:C$7096)</f>
        <v>6.96</v>
      </c>
      <c r="E2672" s="219">
        <f t="shared" si="82"/>
        <v>-1.4367816091953717E-3</v>
      </c>
      <c r="H2672" s="241">
        <v>6.4</v>
      </c>
      <c r="I2672">
        <f>MAX(H2672:H$7096)</f>
        <v>6.4</v>
      </c>
      <c r="J2672" s="219">
        <f t="shared" si="83"/>
        <v>0</v>
      </c>
    </row>
    <row r="2673" spans="2:10">
      <c r="B2673" s="217">
        <v>42081</v>
      </c>
      <c r="C2673" s="218">
        <v>6.95</v>
      </c>
      <c r="D2673">
        <f>MAX(C2673:C$7096)</f>
        <v>6.96</v>
      </c>
      <c r="E2673" s="219">
        <f t="shared" si="82"/>
        <v>-1.4367816091953717E-3</v>
      </c>
      <c r="H2673" s="241">
        <v>6.4</v>
      </c>
      <c r="I2673">
        <f>MAX(H2673:H$7096)</f>
        <v>6.4</v>
      </c>
      <c r="J2673" s="219">
        <f t="shared" si="83"/>
        <v>0</v>
      </c>
    </row>
    <row r="2674" spans="2:10">
      <c r="B2674" s="217">
        <v>42080</v>
      </c>
      <c r="C2674" s="218">
        <v>6.95</v>
      </c>
      <c r="D2674">
        <f>MAX(C2674:C$7096)</f>
        <v>6.96</v>
      </c>
      <c r="E2674" s="219">
        <f t="shared" si="82"/>
        <v>-1.4367816091953717E-3</v>
      </c>
      <c r="H2674" s="241">
        <v>6.4</v>
      </c>
      <c r="I2674">
        <f>MAX(H2674:H$7096)</f>
        <v>6.4</v>
      </c>
      <c r="J2674" s="219">
        <f t="shared" si="83"/>
        <v>0</v>
      </c>
    </row>
    <row r="2675" spans="2:10">
      <c r="B2675" s="217">
        <v>42079</v>
      </c>
      <c r="C2675" s="218">
        <v>6.95</v>
      </c>
      <c r="D2675">
        <f>MAX(C2675:C$7096)</f>
        <v>6.96</v>
      </c>
      <c r="E2675" s="219">
        <f t="shared" si="82"/>
        <v>-1.4367816091953717E-3</v>
      </c>
      <c r="H2675" s="241">
        <v>6.4</v>
      </c>
      <c r="I2675">
        <f>MAX(H2675:H$7096)</f>
        <v>6.4</v>
      </c>
      <c r="J2675" s="219">
        <f t="shared" si="83"/>
        <v>0</v>
      </c>
    </row>
    <row r="2676" spans="2:10">
      <c r="B2676" s="217">
        <v>42076</v>
      </c>
      <c r="C2676" s="218">
        <v>6.96</v>
      </c>
      <c r="D2676">
        <f>MAX(C2676:C$7096)</f>
        <v>6.96</v>
      </c>
      <c r="E2676" s="219">
        <f t="shared" si="82"/>
        <v>0</v>
      </c>
      <c r="H2676" s="241">
        <v>6.4</v>
      </c>
      <c r="I2676">
        <f>MAX(H2676:H$7096)</f>
        <v>6.4</v>
      </c>
      <c r="J2676" s="219">
        <f t="shared" si="83"/>
        <v>0</v>
      </c>
    </row>
    <row r="2677" spans="2:10">
      <c r="B2677" s="217">
        <v>42075</v>
      </c>
      <c r="C2677" s="218">
        <v>6.95</v>
      </c>
      <c r="D2677">
        <f>MAX(C2677:C$7096)</f>
        <v>6.95</v>
      </c>
      <c r="E2677" s="219">
        <f t="shared" si="82"/>
        <v>0</v>
      </c>
      <c r="H2677" s="241">
        <v>6.4</v>
      </c>
      <c r="I2677">
        <f>MAX(H2677:H$7096)</f>
        <v>6.4</v>
      </c>
      <c r="J2677" s="219">
        <f t="shared" si="83"/>
        <v>0</v>
      </c>
    </row>
    <row r="2678" spans="2:10">
      <c r="B2678" s="217">
        <v>42074</v>
      </c>
      <c r="C2678" s="218">
        <v>6.95</v>
      </c>
      <c r="D2678">
        <f>MAX(C2678:C$7096)</f>
        <v>6.95</v>
      </c>
      <c r="E2678" s="219">
        <f t="shared" si="82"/>
        <v>0</v>
      </c>
      <c r="H2678" s="241">
        <v>6.4</v>
      </c>
      <c r="I2678">
        <f>MAX(H2678:H$7096)</f>
        <v>6.4</v>
      </c>
      <c r="J2678" s="219">
        <f t="shared" si="83"/>
        <v>0</v>
      </c>
    </row>
    <row r="2679" spans="2:10">
      <c r="B2679" s="217">
        <v>42073</v>
      </c>
      <c r="C2679" s="218">
        <v>6.95</v>
      </c>
      <c r="D2679">
        <f>MAX(C2679:C$7096)</f>
        <v>6.95</v>
      </c>
      <c r="E2679" s="219">
        <f t="shared" si="82"/>
        <v>0</v>
      </c>
      <c r="H2679" s="241">
        <v>6.4</v>
      </c>
      <c r="I2679">
        <f>MAX(H2679:H$7096)</f>
        <v>6.4</v>
      </c>
      <c r="J2679" s="219">
        <f t="shared" si="83"/>
        <v>0</v>
      </c>
    </row>
    <row r="2680" spans="2:10">
      <c r="B2680" s="217">
        <v>42072</v>
      </c>
      <c r="C2680" s="218">
        <v>6.95</v>
      </c>
      <c r="D2680">
        <f>MAX(C2680:C$7096)</f>
        <v>6.95</v>
      </c>
      <c r="E2680" s="219">
        <f t="shared" si="82"/>
        <v>0</v>
      </c>
      <c r="H2680" s="241">
        <v>6.4</v>
      </c>
      <c r="I2680">
        <f>MAX(H2680:H$7096)</f>
        <v>6.4</v>
      </c>
      <c r="J2680" s="219">
        <f t="shared" si="83"/>
        <v>0</v>
      </c>
    </row>
    <row r="2681" spans="2:10">
      <c r="B2681" s="217">
        <v>42069</v>
      </c>
      <c r="C2681" s="218">
        <v>6.94</v>
      </c>
      <c r="D2681">
        <f>MAX(C2681:C$7096)</f>
        <v>6.94</v>
      </c>
      <c r="E2681" s="219">
        <f t="shared" si="82"/>
        <v>0</v>
      </c>
      <c r="H2681" s="241">
        <v>6.4</v>
      </c>
      <c r="I2681">
        <f>MAX(H2681:H$7096)</f>
        <v>6.4</v>
      </c>
      <c r="J2681" s="219">
        <f t="shared" si="83"/>
        <v>0</v>
      </c>
    </row>
    <row r="2682" spans="2:10">
      <c r="B2682" s="217">
        <v>42068</v>
      </c>
      <c r="C2682" s="218">
        <v>6.94</v>
      </c>
      <c r="D2682">
        <f>MAX(C2682:C$7096)</f>
        <v>6.94</v>
      </c>
      <c r="E2682" s="219">
        <f t="shared" si="82"/>
        <v>0</v>
      </c>
      <c r="H2682" s="241">
        <v>6.4</v>
      </c>
      <c r="I2682">
        <f>MAX(H2682:H$7096)</f>
        <v>6.4</v>
      </c>
      <c r="J2682" s="219">
        <f t="shared" si="83"/>
        <v>0</v>
      </c>
    </row>
    <row r="2683" spans="2:10">
      <c r="B2683" s="217">
        <v>42067</v>
      </c>
      <c r="C2683" s="218">
        <v>6.94</v>
      </c>
      <c r="D2683">
        <f>MAX(C2683:C$7096)</f>
        <v>6.94</v>
      </c>
      <c r="E2683" s="219">
        <f t="shared" si="82"/>
        <v>0</v>
      </c>
      <c r="H2683" s="241">
        <v>6.4</v>
      </c>
      <c r="I2683">
        <f>MAX(H2683:H$7096)</f>
        <v>6.4</v>
      </c>
      <c r="J2683" s="219">
        <f t="shared" si="83"/>
        <v>0</v>
      </c>
    </row>
    <row r="2684" spans="2:10">
      <c r="B2684" s="217">
        <v>42066</v>
      </c>
      <c r="C2684" s="218">
        <v>6.94</v>
      </c>
      <c r="D2684">
        <f>MAX(C2684:C$7096)</f>
        <v>6.94</v>
      </c>
      <c r="E2684" s="219">
        <f t="shared" si="82"/>
        <v>0</v>
      </c>
      <c r="H2684" s="241">
        <v>6.4</v>
      </c>
      <c r="I2684">
        <f>MAX(H2684:H$7096)</f>
        <v>6.4</v>
      </c>
      <c r="J2684" s="219">
        <f t="shared" si="83"/>
        <v>0</v>
      </c>
    </row>
    <row r="2685" spans="2:10">
      <c r="B2685" s="217">
        <v>42065</v>
      </c>
      <c r="C2685" s="218">
        <v>6.94</v>
      </c>
      <c r="D2685">
        <f>MAX(C2685:C$7096)</f>
        <v>6.94</v>
      </c>
      <c r="E2685" s="219">
        <f t="shared" si="82"/>
        <v>0</v>
      </c>
      <c r="H2685" s="241">
        <v>6.21</v>
      </c>
      <c r="I2685">
        <f>MAX(H2685:H$7096)</f>
        <v>6.21</v>
      </c>
      <c r="J2685" s="219">
        <f t="shared" si="83"/>
        <v>0</v>
      </c>
    </row>
    <row r="2686" spans="2:10">
      <c r="B2686" s="217">
        <v>42062</v>
      </c>
      <c r="C2686" s="218">
        <v>6.93</v>
      </c>
      <c r="D2686">
        <f>MAX(C2686:C$7096)</f>
        <v>6.93</v>
      </c>
      <c r="E2686" s="219">
        <f t="shared" si="82"/>
        <v>0</v>
      </c>
      <c r="H2686" s="241">
        <v>6.21</v>
      </c>
      <c r="I2686">
        <f>MAX(H2686:H$7096)</f>
        <v>6.21</v>
      </c>
      <c r="J2686" s="219">
        <f t="shared" si="83"/>
        <v>0</v>
      </c>
    </row>
    <row r="2687" spans="2:10">
      <c r="B2687" s="217">
        <v>42061</v>
      </c>
      <c r="C2687" s="218">
        <v>6.93</v>
      </c>
      <c r="D2687">
        <f>MAX(C2687:C$7096)</f>
        <v>6.93</v>
      </c>
      <c r="E2687" s="219">
        <f t="shared" si="82"/>
        <v>0</v>
      </c>
      <c r="H2687" s="241">
        <v>6.21</v>
      </c>
      <c r="I2687">
        <f>MAX(H2687:H$7096)</f>
        <v>6.21</v>
      </c>
      <c r="J2687" s="219">
        <f t="shared" si="83"/>
        <v>0</v>
      </c>
    </row>
    <row r="2688" spans="2:10">
      <c r="B2688" s="217">
        <v>42060</v>
      </c>
      <c r="C2688" s="218">
        <v>6.93</v>
      </c>
      <c r="D2688">
        <f>MAX(C2688:C$7096)</f>
        <v>6.93</v>
      </c>
      <c r="E2688" s="219">
        <f t="shared" si="82"/>
        <v>0</v>
      </c>
      <c r="H2688" s="241">
        <v>6.21</v>
      </c>
      <c r="I2688">
        <f>MAX(H2688:H$7096)</f>
        <v>6.21</v>
      </c>
      <c r="J2688" s="219">
        <f t="shared" si="83"/>
        <v>0</v>
      </c>
    </row>
    <row r="2689" spans="2:10">
      <c r="B2689" s="217">
        <v>42059</v>
      </c>
      <c r="C2689" s="218">
        <v>6.93</v>
      </c>
      <c r="D2689">
        <f>MAX(C2689:C$7096)</f>
        <v>6.93</v>
      </c>
      <c r="E2689" s="219">
        <f t="shared" si="82"/>
        <v>0</v>
      </c>
      <c r="H2689" s="241">
        <v>6.21</v>
      </c>
      <c r="I2689">
        <f>MAX(H2689:H$7096)</f>
        <v>6.21</v>
      </c>
      <c r="J2689" s="219">
        <f t="shared" si="83"/>
        <v>0</v>
      </c>
    </row>
    <row r="2690" spans="2:10">
      <c r="B2690" s="217">
        <v>42058</v>
      </c>
      <c r="C2690" s="218">
        <v>6.92</v>
      </c>
      <c r="D2690">
        <f>MAX(C2690:C$7096)</f>
        <v>6.92</v>
      </c>
      <c r="E2690" s="219">
        <f t="shared" ref="E2690:E2753" si="84">(C2690-D2690)/D2690</f>
        <v>0</v>
      </c>
      <c r="H2690" s="241">
        <v>6.21</v>
      </c>
      <c r="I2690">
        <f>MAX(H2690:H$7096)</f>
        <v>6.21</v>
      </c>
      <c r="J2690" s="219">
        <f t="shared" ref="J2690:J2753" si="85">(H2690-I2690)/I2690</f>
        <v>0</v>
      </c>
    </row>
    <row r="2691" spans="2:10">
      <c r="B2691" s="217">
        <v>42055</v>
      </c>
      <c r="C2691" s="218">
        <v>6.92</v>
      </c>
      <c r="D2691">
        <f>MAX(C2691:C$7096)</f>
        <v>6.92</v>
      </c>
      <c r="E2691" s="219">
        <f t="shared" si="84"/>
        <v>0</v>
      </c>
      <c r="H2691" s="241">
        <v>6.21</v>
      </c>
      <c r="I2691">
        <f>MAX(H2691:H$7096)</f>
        <v>6.21</v>
      </c>
      <c r="J2691" s="219">
        <f t="shared" si="85"/>
        <v>0</v>
      </c>
    </row>
    <row r="2692" spans="2:10">
      <c r="B2692" s="217">
        <v>42054</v>
      </c>
      <c r="C2692" s="218">
        <v>6.92</v>
      </c>
      <c r="D2692">
        <f>MAX(C2692:C$7096)</f>
        <v>6.92</v>
      </c>
      <c r="E2692" s="219">
        <f t="shared" si="84"/>
        <v>0</v>
      </c>
      <c r="H2692" s="241">
        <v>6.21</v>
      </c>
      <c r="I2692">
        <f>MAX(H2692:H$7096)</f>
        <v>6.21</v>
      </c>
      <c r="J2692" s="219">
        <f t="shared" si="85"/>
        <v>0</v>
      </c>
    </row>
    <row r="2693" spans="2:10">
      <c r="B2693" s="217">
        <v>42053</v>
      </c>
      <c r="C2693" s="218">
        <v>6.92</v>
      </c>
      <c r="D2693">
        <f>MAX(C2693:C$7096)</f>
        <v>6.92</v>
      </c>
      <c r="E2693" s="219">
        <f t="shared" si="84"/>
        <v>0</v>
      </c>
      <c r="H2693" s="241">
        <v>6.21</v>
      </c>
      <c r="I2693">
        <f>MAX(H2693:H$7096)</f>
        <v>6.21</v>
      </c>
      <c r="J2693" s="219">
        <f t="shared" si="85"/>
        <v>0</v>
      </c>
    </row>
    <row r="2694" spans="2:10">
      <c r="B2694" s="217">
        <v>42052</v>
      </c>
      <c r="C2694" s="218">
        <v>6.91</v>
      </c>
      <c r="D2694">
        <f>MAX(C2694:C$7096)</f>
        <v>6.91</v>
      </c>
      <c r="E2694" s="219">
        <f t="shared" si="84"/>
        <v>0</v>
      </c>
      <c r="H2694" s="241">
        <v>6.21</v>
      </c>
      <c r="I2694">
        <f>MAX(H2694:H$7096)</f>
        <v>6.21</v>
      </c>
      <c r="J2694" s="219">
        <f t="shared" si="85"/>
        <v>0</v>
      </c>
    </row>
    <row r="2695" spans="2:10">
      <c r="B2695" s="217">
        <v>42051</v>
      </c>
      <c r="C2695" s="218">
        <v>6.91</v>
      </c>
      <c r="D2695">
        <f>MAX(C2695:C$7096)</f>
        <v>6.91</v>
      </c>
      <c r="E2695" s="219">
        <f t="shared" si="84"/>
        <v>0</v>
      </c>
      <c r="H2695" s="241">
        <v>6.21</v>
      </c>
      <c r="I2695">
        <f>MAX(H2695:H$7096)</f>
        <v>6.21</v>
      </c>
      <c r="J2695" s="219">
        <f t="shared" si="85"/>
        <v>0</v>
      </c>
    </row>
    <row r="2696" spans="2:10">
      <c r="B2696" s="217">
        <v>42048</v>
      </c>
      <c r="C2696" s="218">
        <v>6.91</v>
      </c>
      <c r="D2696">
        <f>MAX(C2696:C$7096)</f>
        <v>6.91</v>
      </c>
      <c r="E2696" s="219">
        <f t="shared" si="84"/>
        <v>0</v>
      </c>
      <c r="H2696" s="241">
        <v>6.21</v>
      </c>
      <c r="I2696">
        <f>MAX(H2696:H$7096)</f>
        <v>6.21</v>
      </c>
      <c r="J2696" s="219">
        <f t="shared" si="85"/>
        <v>0</v>
      </c>
    </row>
    <row r="2697" spans="2:10">
      <c r="B2697" s="217">
        <v>42047</v>
      </c>
      <c r="C2697" s="218">
        <v>6.9</v>
      </c>
      <c r="D2697">
        <f>MAX(C2697:C$7096)</f>
        <v>6.9</v>
      </c>
      <c r="E2697" s="219">
        <f t="shared" si="84"/>
        <v>0</v>
      </c>
      <c r="H2697" s="241">
        <v>6.21</v>
      </c>
      <c r="I2697">
        <f>MAX(H2697:H$7096)</f>
        <v>6.21</v>
      </c>
      <c r="J2697" s="219">
        <f t="shared" si="85"/>
        <v>0</v>
      </c>
    </row>
    <row r="2698" spans="2:10">
      <c r="B2698" s="217">
        <v>42046</v>
      </c>
      <c r="C2698" s="218">
        <v>6.9</v>
      </c>
      <c r="D2698">
        <f>MAX(C2698:C$7096)</f>
        <v>6.9</v>
      </c>
      <c r="E2698" s="219">
        <f t="shared" si="84"/>
        <v>0</v>
      </c>
      <c r="H2698" s="241">
        <v>6.21</v>
      </c>
      <c r="I2698">
        <f>MAX(H2698:H$7096)</f>
        <v>6.21</v>
      </c>
      <c r="J2698" s="219">
        <f t="shared" si="85"/>
        <v>0</v>
      </c>
    </row>
    <row r="2699" spans="2:10">
      <c r="B2699" s="217">
        <v>42045</v>
      </c>
      <c r="C2699" s="218">
        <v>6.9</v>
      </c>
      <c r="D2699">
        <f>MAX(C2699:C$7096)</f>
        <v>6.9</v>
      </c>
      <c r="E2699" s="219">
        <f t="shared" si="84"/>
        <v>0</v>
      </c>
      <c r="H2699" s="241">
        <v>6.21</v>
      </c>
      <c r="I2699">
        <f>MAX(H2699:H$7096)</f>
        <v>6.21</v>
      </c>
      <c r="J2699" s="219">
        <f t="shared" si="85"/>
        <v>0</v>
      </c>
    </row>
    <row r="2700" spans="2:10">
      <c r="B2700" s="217">
        <v>42044</v>
      </c>
      <c r="C2700" s="218">
        <v>6.9</v>
      </c>
      <c r="D2700">
        <f>MAX(C2700:C$7096)</f>
        <v>6.9</v>
      </c>
      <c r="E2700" s="219">
        <f t="shared" si="84"/>
        <v>0</v>
      </c>
      <c r="H2700" s="241">
        <v>6.21</v>
      </c>
      <c r="I2700">
        <f>MAX(H2700:H$7096)</f>
        <v>6.21</v>
      </c>
      <c r="J2700" s="219">
        <f t="shared" si="85"/>
        <v>0</v>
      </c>
    </row>
    <row r="2701" spans="2:10">
      <c r="B2701" s="217">
        <v>42041</v>
      </c>
      <c r="C2701" s="218">
        <v>6.89</v>
      </c>
      <c r="D2701">
        <f>MAX(C2701:C$7096)</f>
        <v>6.89</v>
      </c>
      <c r="E2701" s="219">
        <f t="shared" si="84"/>
        <v>0</v>
      </c>
      <c r="H2701" s="241">
        <v>6.21</v>
      </c>
      <c r="I2701">
        <f>MAX(H2701:H$7096)</f>
        <v>6.21</v>
      </c>
      <c r="J2701" s="219">
        <f t="shared" si="85"/>
        <v>0</v>
      </c>
    </row>
    <row r="2702" spans="2:10">
      <c r="B2702" s="217">
        <v>42040</v>
      </c>
      <c r="C2702" s="218">
        <v>6.89</v>
      </c>
      <c r="D2702">
        <f>MAX(C2702:C$7096)</f>
        <v>6.89</v>
      </c>
      <c r="E2702" s="219">
        <f t="shared" si="84"/>
        <v>0</v>
      </c>
      <c r="H2702" s="241">
        <v>6.21</v>
      </c>
      <c r="I2702">
        <f>MAX(H2702:H$7096)</f>
        <v>6.21</v>
      </c>
      <c r="J2702" s="219">
        <f t="shared" si="85"/>
        <v>0</v>
      </c>
    </row>
    <row r="2703" spans="2:10">
      <c r="B2703" s="217">
        <v>42039</v>
      </c>
      <c r="C2703" s="218">
        <v>6.89</v>
      </c>
      <c r="D2703">
        <f>MAX(C2703:C$7096)</f>
        <v>6.89</v>
      </c>
      <c r="E2703" s="219">
        <f t="shared" si="84"/>
        <v>0</v>
      </c>
      <c r="H2703" s="241">
        <v>6.21</v>
      </c>
      <c r="I2703">
        <f>MAX(H2703:H$7096)</f>
        <v>6.21</v>
      </c>
      <c r="J2703" s="219">
        <f t="shared" si="85"/>
        <v>0</v>
      </c>
    </row>
    <row r="2704" spans="2:10">
      <c r="B2704" s="217">
        <v>42038</v>
      </c>
      <c r="C2704" s="218">
        <v>6.89</v>
      </c>
      <c r="D2704">
        <f>MAX(C2704:C$7096)</f>
        <v>6.89</v>
      </c>
      <c r="E2704" s="219">
        <f t="shared" si="84"/>
        <v>0</v>
      </c>
      <c r="H2704" s="241">
        <v>6.21</v>
      </c>
      <c r="I2704">
        <f>MAX(H2704:H$7096)</f>
        <v>6.21</v>
      </c>
      <c r="J2704" s="219">
        <f t="shared" si="85"/>
        <v>0</v>
      </c>
    </row>
    <row r="2705" spans="2:10">
      <c r="B2705" s="217">
        <v>42037</v>
      </c>
      <c r="C2705" s="218">
        <v>6.88</v>
      </c>
      <c r="D2705">
        <f>MAX(C2705:C$7096)</f>
        <v>6.89</v>
      </c>
      <c r="E2705" s="219">
        <f t="shared" si="84"/>
        <v>-1.4513788098693451E-3</v>
      </c>
      <c r="H2705" s="241">
        <v>6.21</v>
      </c>
      <c r="I2705">
        <f>MAX(H2705:H$7096)</f>
        <v>6.21</v>
      </c>
      <c r="J2705" s="219">
        <f t="shared" si="85"/>
        <v>0</v>
      </c>
    </row>
    <row r="2706" spans="2:10">
      <c r="B2706" s="217">
        <v>42034</v>
      </c>
      <c r="C2706" s="218">
        <v>6.88</v>
      </c>
      <c r="D2706">
        <f>MAX(C2706:C$7096)</f>
        <v>6.89</v>
      </c>
      <c r="E2706" s="219">
        <f t="shared" si="84"/>
        <v>-1.4513788098693451E-3</v>
      </c>
      <c r="H2706" s="241">
        <v>6.21</v>
      </c>
      <c r="I2706">
        <f>MAX(H2706:H$7096)</f>
        <v>6.21</v>
      </c>
      <c r="J2706" s="219">
        <f t="shared" si="85"/>
        <v>0</v>
      </c>
    </row>
    <row r="2707" spans="2:10">
      <c r="B2707" s="217">
        <v>42033</v>
      </c>
      <c r="C2707" s="218">
        <v>6.88</v>
      </c>
      <c r="D2707">
        <f>MAX(C2707:C$7096)</f>
        <v>6.89</v>
      </c>
      <c r="E2707" s="219">
        <f t="shared" si="84"/>
        <v>-1.4513788098693451E-3</v>
      </c>
      <c r="H2707" s="241">
        <v>6.21</v>
      </c>
      <c r="I2707">
        <f>MAX(H2707:H$7096)</f>
        <v>6.21</v>
      </c>
      <c r="J2707" s="219">
        <f t="shared" si="85"/>
        <v>0</v>
      </c>
    </row>
    <row r="2708" spans="2:10">
      <c r="B2708" s="217">
        <v>42032</v>
      </c>
      <c r="C2708" s="218">
        <v>6.88</v>
      </c>
      <c r="D2708">
        <f>MAX(C2708:C$7096)</f>
        <v>6.89</v>
      </c>
      <c r="E2708" s="219">
        <f t="shared" si="84"/>
        <v>-1.4513788098693451E-3</v>
      </c>
      <c r="H2708" s="241">
        <v>6.21</v>
      </c>
      <c r="I2708">
        <f>MAX(H2708:H$7096)</f>
        <v>6.21</v>
      </c>
      <c r="J2708" s="219">
        <f t="shared" si="85"/>
        <v>0</v>
      </c>
    </row>
    <row r="2709" spans="2:10">
      <c r="B2709" s="217">
        <v>42031</v>
      </c>
      <c r="C2709" s="218">
        <v>6.88</v>
      </c>
      <c r="D2709">
        <f>MAX(C2709:C$7096)</f>
        <v>6.89</v>
      </c>
      <c r="E2709" s="219">
        <f t="shared" si="84"/>
        <v>-1.4513788098693451E-3</v>
      </c>
      <c r="H2709" s="241">
        <v>6.21</v>
      </c>
      <c r="I2709">
        <f>MAX(H2709:H$7096)</f>
        <v>6.21</v>
      </c>
      <c r="J2709" s="219">
        <f t="shared" si="85"/>
        <v>0</v>
      </c>
    </row>
    <row r="2710" spans="2:10">
      <c r="B2710" s="217">
        <v>42030</v>
      </c>
      <c r="C2710" s="218">
        <v>6.87</v>
      </c>
      <c r="D2710">
        <f>MAX(C2710:C$7096)</f>
        <v>6.89</v>
      </c>
      <c r="E2710" s="219">
        <f t="shared" si="84"/>
        <v>-2.9027576197386902E-3</v>
      </c>
      <c r="H2710" s="241">
        <v>6.21</v>
      </c>
      <c r="I2710">
        <f>MAX(H2710:H$7096)</f>
        <v>6.21</v>
      </c>
      <c r="J2710" s="219">
        <f t="shared" si="85"/>
        <v>0</v>
      </c>
    </row>
    <row r="2711" spans="2:10">
      <c r="B2711" s="217">
        <v>42027</v>
      </c>
      <c r="C2711" s="218">
        <v>6.82</v>
      </c>
      <c r="D2711">
        <f>MAX(C2711:C$7096)</f>
        <v>6.89</v>
      </c>
      <c r="E2711" s="219">
        <f t="shared" si="84"/>
        <v>-1.0159651669085544E-2</v>
      </c>
      <c r="H2711" s="241">
        <v>6.21</v>
      </c>
      <c r="I2711">
        <f>MAX(H2711:H$7096)</f>
        <v>6.21</v>
      </c>
      <c r="J2711" s="219">
        <f t="shared" si="85"/>
        <v>0</v>
      </c>
    </row>
    <row r="2712" spans="2:10">
      <c r="B2712" s="217">
        <v>42026</v>
      </c>
      <c r="C2712" s="218">
        <v>6.82</v>
      </c>
      <c r="D2712">
        <f>MAX(C2712:C$7096)</f>
        <v>6.89</v>
      </c>
      <c r="E2712" s="219">
        <f t="shared" si="84"/>
        <v>-1.0159651669085544E-2</v>
      </c>
      <c r="H2712" s="241">
        <v>6.21</v>
      </c>
      <c r="I2712">
        <f>MAX(H2712:H$7096)</f>
        <v>6.21</v>
      </c>
      <c r="J2712" s="219">
        <f t="shared" si="85"/>
        <v>0</v>
      </c>
    </row>
    <row r="2713" spans="2:10">
      <c r="B2713" s="217">
        <v>42025</v>
      </c>
      <c r="C2713" s="218">
        <v>6.82</v>
      </c>
      <c r="D2713">
        <f>MAX(C2713:C$7096)</f>
        <v>6.89</v>
      </c>
      <c r="E2713" s="219">
        <f t="shared" si="84"/>
        <v>-1.0159651669085544E-2</v>
      </c>
      <c r="H2713" s="241">
        <v>6.21</v>
      </c>
      <c r="I2713">
        <f>MAX(H2713:H$7096)</f>
        <v>6.21</v>
      </c>
      <c r="J2713" s="219">
        <f t="shared" si="85"/>
        <v>0</v>
      </c>
    </row>
    <row r="2714" spans="2:10">
      <c r="B2714" s="217">
        <v>42024</v>
      </c>
      <c r="C2714" s="218">
        <v>6.82</v>
      </c>
      <c r="D2714">
        <f>MAX(C2714:C$7096)</f>
        <v>6.89</v>
      </c>
      <c r="E2714" s="219">
        <f t="shared" si="84"/>
        <v>-1.0159651669085544E-2</v>
      </c>
      <c r="H2714" s="241">
        <v>6.21</v>
      </c>
      <c r="I2714">
        <f>MAX(H2714:H$7096)</f>
        <v>6.21</v>
      </c>
      <c r="J2714" s="219">
        <f t="shared" si="85"/>
        <v>0</v>
      </c>
    </row>
    <row r="2715" spans="2:10">
      <c r="B2715" s="217">
        <v>42023</v>
      </c>
      <c r="C2715" s="218">
        <v>6.85</v>
      </c>
      <c r="D2715">
        <f>MAX(C2715:C$7096)</f>
        <v>6.89</v>
      </c>
      <c r="E2715" s="219">
        <f t="shared" si="84"/>
        <v>-5.8055152394775088E-3</v>
      </c>
      <c r="H2715" s="241">
        <v>6.21</v>
      </c>
      <c r="I2715">
        <f>MAX(H2715:H$7096)</f>
        <v>6.21</v>
      </c>
      <c r="J2715" s="219">
        <f t="shared" si="85"/>
        <v>0</v>
      </c>
    </row>
    <row r="2716" spans="2:10">
      <c r="B2716" s="217">
        <v>42020</v>
      </c>
      <c r="C2716" s="218">
        <v>6.85</v>
      </c>
      <c r="D2716">
        <f>MAX(C2716:C$7096)</f>
        <v>6.89</v>
      </c>
      <c r="E2716" s="219">
        <f t="shared" si="84"/>
        <v>-5.8055152394775088E-3</v>
      </c>
      <c r="H2716" s="241">
        <v>6.21</v>
      </c>
      <c r="I2716">
        <f>MAX(H2716:H$7096)</f>
        <v>6.21</v>
      </c>
      <c r="J2716" s="219">
        <f t="shared" si="85"/>
        <v>0</v>
      </c>
    </row>
    <row r="2717" spans="2:10">
      <c r="B2717" s="217">
        <v>42019</v>
      </c>
      <c r="C2717" s="218">
        <v>6.85</v>
      </c>
      <c r="D2717">
        <f>MAX(C2717:C$7096)</f>
        <v>6.89</v>
      </c>
      <c r="E2717" s="219">
        <f t="shared" si="84"/>
        <v>-5.8055152394775088E-3</v>
      </c>
      <c r="H2717" s="241">
        <v>6.21</v>
      </c>
      <c r="I2717">
        <f>MAX(H2717:H$7096)</f>
        <v>6.21</v>
      </c>
      <c r="J2717" s="219">
        <f t="shared" si="85"/>
        <v>0</v>
      </c>
    </row>
    <row r="2718" spans="2:10">
      <c r="B2718" s="217">
        <v>42018</v>
      </c>
      <c r="C2718" s="218">
        <v>6.87</v>
      </c>
      <c r="D2718">
        <f>MAX(C2718:C$7096)</f>
        <v>6.89</v>
      </c>
      <c r="E2718" s="219">
        <f t="shared" si="84"/>
        <v>-2.9027576197386902E-3</v>
      </c>
      <c r="H2718" s="241">
        <v>6.21</v>
      </c>
      <c r="I2718">
        <f>MAX(H2718:H$7096)</f>
        <v>6.21</v>
      </c>
      <c r="J2718" s="219">
        <f t="shared" si="85"/>
        <v>0</v>
      </c>
    </row>
    <row r="2719" spans="2:10">
      <c r="B2719" s="217">
        <v>42017</v>
      </c>
      <c r="C2719" s="218">
        <v>6.89</v>
      </c>
      <c r="D2719">
        <f>MAX(C2719:C$7096)</f>
        <v>6.89</v>
      </c>
      <c r="E2719" s="219">
        <f t="shared" si="84"/>
        <v>0</v>
      </c>
      <c r="H2719" s="241">
        <v>6.21</v>
      </c>
      <c r="I2719">
        <f>MAX(H2719:H$7096)</f>
        <v>6.21</v>
      </c>
      <c r="J2719" s="219">
        <f t="shared" si="85"/>
        <v>0</v>
      </c>
    </row>
    <row r="2720" spans="2:10">
      <c r="B2720" s="217">
        <v>42016</v>
      </c>
      <c r="C2720" s="218">
        <v>6.89</v>
      </c>
      <c r="D2720">
        <f>MAX(C2720:C$7096)</f>
        <v>6.89</v>
      </c>
      <c r="E2720" s="219">
        <f t="shared" si="84"/>
        <v>0</v>
      </c>
      <c r="H2720" s="241">
        <v>6.21</v>
      </c>
      <c r="I2720">
        <f>MAX(H2720:H$7096)</f>
        <v>6.21</v>
      </c>
      <c r="J2720" s="219">
        <f t="shared" si="85"/>
        <v>0</v>
      </c>
    </row>
    <row r="2721" spans="2:10">
      <c r="B2721" s="217">
        <v>42013</v>
      </c>
      <c r="C2721" s="218">
        <v>6.89</v>
      </c>
      <c r="D2721">
        <f>MAX(C2721:C$7096)</f>
        <v>6.89</v>
      </c>
      <c r="E2721" s="219">
        <f t="shared" si="84"/>
        <v>0</v>
      </c>
      <c r="H2721" s="241">
        <v>6.21</v>
      </c>
      <c r="I2721">
        <f>MAX(H2721:H$7096)</f>
        <v>6.21</v>
      </c>
      <c r="J2721" s="219">
        <f t="shared" si="85"/>
        <v>0</v>
      </c>
    </row>
    <row r="2722" spans="2:10">
      <c r="B2722" s="217">
        <v>42012</v>
      </c>
      <c r="C2722" s="218">
        <v>6.89</v>
      </c>
      <c r="D2722">
        <f>MAX(C2722:C$7096)</f>
        <v>6.89</v>
      </c>
      <c r="E2722" s="219">
        <f t="shared" si="84"/>
        <v>0</v>
      </c>
      <c r="H2722" s="241">
        <v>6.21</v>
      </c>
      <c r="I2722">
        <f>MAX(H2722:H$7096)</f>
        <v>6.21</v>
      </c>
      <c r="J2722" s="219">
        <f t="shared" si="85"/>
        <v>0</v>
      </c>
    </row>
    <row r="2723" spans="2:10">
      <c r="B2723" s="217">
        <v>42011</v>
      </c>
      <c r="C2723" s="218">
        <v>6.88</v>
      </c>
      <c r="D2723">
        <f>MAX(C2723:C$7096)</f>
        <v>6.88</v>
      </c>
      <c r="E2723" s="219">
        <f t="shared" si="84"/>
        <v>0</v>
      </c>
      <c r="H2723" s="241">
        <v>6.21</v>
      </c>
      <c r="I2723">
        <f>MAX(H2723:H$7096)</f>
        <v>6.21</v>
      </c>
      <c r="J2723" s="219">
        <f t="shared" si="85"/>
        <v>0</v>
      </c>
    </row>
    <row r="2724" spans="2:10">
      <c r="B2724" s="217">
        <v>42010</v>
      </c>
      <c r="C2724" s="218">
        <v>6.88</v>
      </c>
      <c r="D2724">
        <f>MAX(C2724:C$7096)</f>
        <v>6.88</v>
      </c>
      <c r="E2724" s="219">
        <f t="shared" si="84"/>
        <v>0</v>
      </c>
      <c r="H2724" s="241">
        <v>6.21</v>
      </c>
      <c r="I2724">
        <f>MAX(H2724:H$7096)</f>
        <v>6.21</v>
      </c>
      <c r="J2724" s="219">
        <f t="shared" si="85"/>
        <v>0</v>
      </c>
    </row>
    <row r="2725" spans="2:10">
      <c r="B2725" s="217">
        <v>42009</v>
      </c>
      <c r="C2725" s="218">
        <v>6.88</v>
      </c>
      <c r="D2725">
        <f>MAX(C2725:C$7096)</f>
        <v>6.88</v>
      </c>
      <c r="E2725" s="219">
        <f t="shared" si="84"/>
        <v>0</v>
      </c>
      <c r="H2725" s="241">
        <v>6.21</v>
      </c>
      <c r="I2725">
        <f>MAX(H2725:H$7096)</f>
        <v>6.21</v>
      </c>
      <c r="J2725" s="219">
        <f t="shared" si="85"/>
        <v>0</v>
      </c>
    </row>
    <row r="2726" spans="2:10">
      <c r="B2726" s="217">
        <v>42006</v>
      </c>
      <c r="C2726" s="218">
        <v>6.88</v>
      </c>
      <c r="D2726">
        <f>MAX(C2726:C$7096)</f>
        <v>6.88</v>
      </c>
      <c r="E2726" s="219">
        <f t="shared" si="84"/>
        <v>0</v>
      </c>
      <c r="H2726" s="241">
        <v>6.21</v>
      </c>
      <c r="I2726">
        <f>MAX(H2726:H$7096)</f>
        <v>6.21</v>
      </c>
      <c r="J2726" s="219">
        <f t="shared" si="85"/>
        <v>0</v>
      </c>
    </row>
    <row r="2727" spans="2:10">
      <c r="B2727" s="217">
        <v>42005</v>
      </c>
      <c r="C2727" s="218">
        <v>6.87</v>
      </c>
      <c r="D2727">
        <f>MAX(C2727:C$7096)</f>
        <v>6.87</v>
      </c>
      <c r="E2727" s="219">
        <f t="shared" si="84"/>
        <v>0</v>
      </c>
      <c r="H2727" s="241">
        <v>6.21</v>
      </c>
      <c r="I2727">
        <f>MAX(H2727:H$7096)</f>
        <v>6.21</v>
      </c>
      <c r="J2727" s="219">
        <f t="shared" si="85"/>
        <v>0</v>
      </c>
    </row>
    <row r="2728" spans="2:10">
      <c r="B2728" s="217">
        <v>42004</v>
      </c>
      <c r="C2728" s="218">
        <v>6.87</v>
      </c>
      <c r="D2728">
        <f>MAX(C2728:C$7096)</f>
        <v>6.87</v>
      </c>
      <c r="E2728" s="219">
        <f t="shared" si="84"/>
        <v>0</v>
      </c>
      <c r="H2728" s="241">
        <v>6.21</v>
      </c>
      <c r="I2728">
        <f>MAX(H2728:H$7096)</f>
        <v>6.21</v>
      </c>
      <c r="J2728" s="219">
        <f t="shared" si="85"/>
        <v>0</v>
      </c>
    </row>
    <row r="2729" spans="2:10">
      <c r="B2729" s="217">
        <v>42003</v>
      </c>
      <c r="C2729" s="218">
        <v>6.87</v>
      </c>
      <c r="D2729">
        <f>MAX(C2729:C$7096)</f>
        <v>6.87</v>
      </c>
      <c r="E2729" s="219">
        <f t="shared" si="84"/>
        <v>0</v>
      </c>
      <c r="H2729" s="241">
        <v>6.21</v>
      </c>
      <c r="I2729">
        <f>MAX(H2729:H$7096)</f>
        <v>6.21</v>
      </c>
      <c r="J2729" s="219">
        <f t="shared" si="85"/>
        <v>0</v>
      </c>
    </row>
    <row r="2730" spans="2:10">
      <c r="B2730" s="217">
        <v>42002</v>
      </c>
      <c r="C2730" s="218">
        <v>6.87</v>
      </c>
      <c r="D2730">
        <f>MAX(C2730:C$7096)</f>
        <v>6.87</v>
      </c>
      <c r="E2730" s="219">
        <f t="shared" si="84"/>
        <v>0</v>
      </c>
      <c r="H2730" s="241">
        <v>6.21</v>
      </c>
      <c r="I2730">
        <f>MAX(H2730:H$7096)</f>
        <v>6.21</v>
      </c>
      <c r="J2730" s="219">
        <f t="shared" si="85"/>
        <v>0</v>
      </c>
    </row>
    <row r="2731" spans="2:10">
      <c r="B2731" s="217">
        <v>41999</v>
      </c>
      <c r="C2731" s="218">
        <v>6.87</v>
      </c>
      <c r="D2731">
        <f>MAX(C2731:C$7096)</f>
        <v>6.87</v>
      </c>
      <c r="E2731" s="219">
        <f t="shared" si="84"/>
        <v>0</v>
      </c>
      <c r="H2731" s="241">
        <v>6.21</v>
      </c>
      <c r="I2731">
        <f>MAX(H2731:H$7096)</f>
        <v>6.21</v>
      </c>
      <c r="J2731" s="219">
        <f t="shared" si="85"/>
        <v>0</v>
      </c>
    </row>
    <row r="2732" spans="2:10">
      <c r="B2732" s="217">
        <v>41998</v>
      </c>
      <c r="C2732" s="218">
        <v>6.86</v>
      </c>
      <c r="D2732">
        <f>MAX(C2732:C$7096)</f>
        <v>6.86</v>
      </c>
      <c r="E2732" s="219">
        <f t="shared" si="84"/>
        <v>0</v>
      </c>
      <c r="H2732" s="241">
        <v>6.21</v>
      </c>
      <c r="I2732">
        <f>MAX(H2732:H$7096)</f>
        <v>6.21</v>
      </c>
      <c r="J2732" s="219">
        <f t="shared" si="85"/>
        <v>0</v>
      </c>
    </row>
    <row r="2733" spans="2:10">
      <c r="B2733" s="217">
        <v>41997</v>
      </c>
      <c r="C2733" s="218">
        <v>6.86</v>
      </c>
      <c r="D2733">
        <f>MAX(C2733:C$7096)</f>
        <v>6.86</v>
      </c>
      <c r="E2733" s="219">
        <f t="shared" si="84"/>
        <v>0</v>
      </c>
      <c r="H2733" s="241">
        <v>6.21</v>
      </c>
      <c r="I2733">
        <f>MAX(H2733:H$7096)</f>
        <v>6.21</v>
      </c>
      <c r="J2733" s="219">
        <f t="shared" si="85"/>
        <v>0</v>
      </c>
    </row>
    <row r="2734" spans="2:10">
      <c r="B2734" s="217">
        <v>41996</v>
      </c>
      <c r="C2734" s="218">
        <v>6.86</v>
      </c>
      <c r="D2734">
        <f>MAX(C2734:C$7096)</f>
        <v>6.86</v>
      </c>
      <c r="E2734" s="219">
        <f t="shared" si="84"/>
        <v>0</v>
      </c>
      <c r="H2734" s="241">
        <v>6.21</v>
      </c>
      <c r="I2734">
        <f>MAX(H2734:H$7096)</f>
        <v>6.21</v>
      </c>
      <c r="J2734" s="219">
        <f t="shared" si="85"/>
        <v>0</v>
      </c>
    </row>
    <row r="2735" spans="2:10">
      <c r="B2735" s="217">
        <v>41995</v>
      </c>
      <c r="C2735" s="218">
        <v>6.86</v>
      </c>
      <c r="D2735">
        <f>MAX(C2735:C$7096)</f>
        <v>6.86</v>
      </c>
      <c r="E2735" s="219">
        <f t="shared" si="84"/>
        <v>0</v>
      </c>
      <c r="H2735" s="241">
        <v>6.21</v>
      </c>
      <c r="I2735">
        <f>MAX(H2735:H$7096)</f>
        <v>6.21</v>
      </c>
      <c r="J2735" s="219">
        <f t="shared" si="85"/>
        <v>0</v>
      </c>
    </row>
    <row r="2736" spans="2:10">
      <c r="B2736" s="217">
        <v>41992</v>
      </c>
      <c r="C2736" s="218">
        <v>6.86</v>
      </c>
      <c r="D2736">
        <f>MAX(C2736:C$7096)</f>
        <v>6.86</v>
      </c>
      <c r="E2736" s="219">
        <f t="shared" si="84"/>
        <v>0</v>
      </c>
      <c r="H2736" s="241">
        <v>6.21</v>
      </c>
      <c r="I2736">
        <f>MAX(H2736:H$7096)</f>
        <v>6.21</v>
      </c>
      <c r="J2736" s="219">
        <f t="shared" si="85"/>
        <v>0</v>
      </c>
    </row>
    <row r="2737" spans="2:10">
      <c r="B2737" s="217">
        <v>41991</v>
      </c>
      <c r="C2737" s="218">
        <v>6.86</v>
      </c>
      <c r="D2737">
        <f>MAX(C2737:C$7096)</f>
        <v>6.86</v>
      </c>
      <c r="E2737" s="219">
        <f t="shared" si="84"/>
        <v>0</v>
      </c>
      <c r="H2737" s="241">
        <v>6.21</v>
      </c>
      <c r="I2737">
        <f>MAX(H2737:H$7096)</f>
        <v>6.21</v>
      </c>
      <c r="J2737" s="219">
        <f t="shared" si="85"/>
        <v>0</v>
      </c>
    </row>
    <row r="2738" spans="2:10">
      <c r="B2738" s="217">
        <v>41990</v>
      </c>
      <c r="C2738" s="218">
        <v>6.86</v>
      </c>
      <c r="D2738">
        <f>MAX(C2738:C$7096)</f>
        <v>6.86</v>
      </c>
      <c r="E2738" s="219">
        <f t="shared" si="84"/>
        <v>0</v>
      </c>
      <c r="H2738" s="241">
        <v>6.21</v>
      </c>
      <c r="I2738">
        <f>MAX(H2738:H$7096)</f>
        <v>6.21</v>
      </c>
      <c r="J2738" s="219">
        <f t="shared" si="85"/>
        <v>0</v>
      </c>
    </row>
    <row r="2739" spans="2:10">
      <c r="B2739" s="217">
        <v>41989</v>
      </c>
      <c r="C2739" s="218">
        <v>6.86</v>
      </c>
      <c r="D2739">
        <f>MAX(C2739:C$7096)</f>
        <v>6.86</v>
      </c>
      <c r="E2739" s="219">
        <f t="shared" si="84"/>
        <v>0</v>
      </c>
      <c r="H2739" s="241">
        <v>6.21</v>
      </c>
      <c r="I2739">
        <f>MAX(H2739:H$7096)</f>
        <v>6.21</v>
      </c>
      <c r="J2739" s="219">
        <f t="shared" si="85"/>
        <v>0</v>
      </c>
    </row>
    <row r="2740" spans="2:10">
      <c r="B2740" s="217">
        <v>41988</v>
      </c>
      <c r="C2740" s="218">
        <v>6.85</v>
      </c>
      <c r="D2740">
        <f>MAX(C2740:C$7096)</f>
        <v>6.85</v>
      </c>
      <c r="E2740" s="219">
        <f t="shared" si="84"/>
        <v>0</v>
      </c>
      <c r="H2740" s="241">
        <v>6.21</v>
      </c>
      <c r="I2740">
        <f>MAX(H2740:H$7096)</f>
        <v>6.21</v>
      </c>
      <c r="J2740" s="219">
        <f t="shared" si="85"/>
        <v>0</v>
      </c>
    </row>
    <row r="2741" spans="2:10">
      <c r="B2741" s="217">
        <v>41985</v>
      </c>
      <c r="C2741" s="218">
        <v>6.85</v>
      </c>
      <c r="D2741">
        <f>MAX(C2741:C$7096)</f>
        <v>6.85</v>
      </c>
      <c r="E2741" s="219">
        <f t="shared" si="84"/>
        <v>0</v>
      </c>
      <c r="H2741" s="241">
        <v>6.21</v>
      </c>
      <c r="I2741">
        <f>MAX(H2741:H$7096)</f>
        <v>6.21</v>
      </c>
      <c r="J2741" s="219">
        <f t="shared" si="85"/>
        <v>0</v>
      </c>
    </row>
    <row r="2742" spans="2:10">
      <c r="B2742" s="217">
        <v>41984</v>
      </c>
      <c r="C2742" s="218">
        <v>6.85</v>
      </c>
      <c r="D2742">
        <f>MAX(C2742:C$7096)</f>
        <v>6.85</v>
      </c>
      <c r="E2742" s="219">
        <f t="shared" si="84"/>
        <v>0</v>
      </c>
      <c r="H2742" s="241">
        <v>6.21</v>
      </c>
      <c r="I2742">
        <f>MAX(H2742:H$7096)</f>
        <v>6.21</v>
      </c>
      <c r="J2742" s="219">
        <f t="shared" si="85"/>
        <v>0</v>
      </c>
    </row>
    <row r="2743" spans="2:10">
      <c r="B2743" s="217">
        <v>41983</v>
      </c>
      <c r="C2743" s="218">
        <v>6.85</v>
      </c>
      <c r="D2743">
        <f>MAX(C2743:C$7096)</f>
        <v>6.85</v>
      </c>
      <c r="E2743" s="219">
        <f t="shared" si="84"/>
        <v>0</v>
      </c>
      <c r="H2743" s="241">
        <v>6.21</v>
      </c>
      <c r="I2743">
        <f>MAX(H2743:H$7096)</f>
        <v>6.21</v>
      </c>
      <c r="J2743" s="219">
        <f t="shared" si="85"/>
        <v>0</v>
      </c>
    </row>
    <row r="2744" spans="2:10">
      <c r="B2744" s="217">
        <v>41982</v>
      </c>
      <c r="C2744" s="218">
        <v>6.85</v>
      </c>
      <c r="D2744">
        <f>MAX(C2744:C$7096)</f>
        <v>6.85</v>
      </c>
      <c r="E2744" s="219">
        <f t="shared" si="84"/>
        <v>0</v>
      </c>
      <c r="H2744" s="241">
        <v>6.21</v>
      </c>
      <c r="I2744">
        <f>MAX(H2744:H$7096)</f>
        <v>6.21</v>
      </c>
      <c r="J2744" s="219">
        <f t="shared" si="85"/>
        <v>0</v>
      </c>
    </row>
    <row r="2745" spans="2:10">
      <c r="B2745" s="217">
        <v>41981</v>
      </c>
      <c r="C2745" s="218">
        <v>6.84</v>
      </c>
      <c r="D2745">
        <f>MAX(C2745:C$7096)</f>
        <v>6.84</v>
      </c>
      <c r="E2745" s="219">
        <f t="shared" si="84"/>
        <v>0</v>
      </c>
      <c r="H2745" s="241">
        <v>6.21</v>
      </c>
      <c r="I2745">
        <f>MAX(H2745:H$7096)</f>
        <v>6.21</v>
      </c>
      <c r="J2745" s="219">
        <f t="shared" si="85"/>
        <v>0</v>
      </c>
    </row>
    <row r="2746" spans="2:10">
      <c r="B2746" s="217">
        <v>41978</v>
      </c>
      <c r="C2746" s="218">
        <v>6.84</v>
      </c>
      <c r="D2746">
        <f>MAX(C2746:C$7096)</f>
        <v>6.84</v>
      </c>
      <c r="E2746" s="219">
        <f t="shared" si="84"/>
        <v>0</v>
      </c>
      <c r="H2746" s="241">
        <v>6.21</v>
      </c>
      <c r="I2746">
        <f>MAX(H2746:H$7096)</f>
        <v>6.21</v>
      </c>
      <c r="J2746" s="219">
        <f t="shared" si="85"/>
        <v>0</v>
      </c>
    </row>
    <row r="2747" spans="2:10">
      <c r="B2747" s="217">
        <v>41977</v>
      </c>
      <c r="C2747" s="218">
        <v>6.84</v>
      </c>
      <c r="D2747">
        <f>MAX(C2747:C$7096)</f>
        <v>6.84</v>
      </c>
      <c r="E2747" s="219">
        <f t="shared" si="84"/>
        <v>0</v>
      </c>
      <c r="H2747" s="241">
        <v>6.21</v>
      </c>
      <c r="I2747">
        <f>MAX(H2747:H$7096)</f>
        <v>6.21</v>
      </c>
      <c r="J2747" s="219">
        <f t="shared" si="85"/>
        <v>0</v>
      </c>
    </row>
    <row r="2748" spans="2:10">
      <c r="B2748" s="217">
        <v>41976</v>
      </c>
      <c r="C2748" s="218">
        <v>6.84</v>
      </c>
      <c r="D2748">
        <f>MAX(C2748:C$7096)</f>
        <v>6.84</v>
      </c>
      <c r="E2748" s="219">
        <f t="shared" si="84"/>
        <v>0</v>
      </c>
      <c r="H2748" s="241">
        <v>6.21</v>
      </c>
      <c r="I2748">
        <f>MAX(H2748:H$7096)</f>
        <v>6.21</v>
      </c>
      <c r="J2748" s="219">
        <f t="shared" si="85"/>
        <v>0</v>
      </c>
    </row>
    <row r="2749" spans="2:10">
      <c r="B2749" s="217">
        <v>41975</v>
      </c>
      <c r="C2749" s="218">
        <v>6.84</v>
      </c>
      <c r="D2749">
        <f>MAX(C2749:C$7096)</f>
        <v>6.84</v>
      </c>
      <c r="E2749" s="219">
        <f t="shared" si="84"/>
        <v>0</v>
      </c>
      <c r="H2749" s="241">
        <v>6.21</v>
      </c>
      <c r="I2749">
        <f>MAX(H2749:H$7096)</f>
        <v>6.21</v>
      </c>
      <c r="J2749" s="219">
        <f t="shared" si="85"/>
        <v>0</v>
      </c>
    </row>
    <row r="2750" spans="2:10">
      <c r="B2750" s="217">
        <v>41974</v>
      </c>
      <c r="C2750" s="218">
        <v>6.83</v>
      </c>
      <c r="D2750">
        <f>MAX(C2750:C$7096)</f>
        <v>6.83</v>
      </c>
      <c r="E2750" s="219">
        <f t="shared" si="84"/>
        <v>0</v>
      </c>
      <c r="H2750" s="241">
        <v>6.21</v>
      </c>
      <c r="I2750">
        <f>MAX(H2750:H$7096)</f>
        <v>6.21</v>
      </c>
      <c r="J2750" s="219">
        <f t="shared" si="85"/>
        <v>0</v>
      </c>
    </row>
    <row r="2751" spans="2:10">
      <c r="B2751" s="217">
        <v>41971</v>
      </c>
      <c r="C2751" s="218">
        <v>6.83</v>
      </c>
      <c r="D2751">
        <f>MAX(C2751:C$7096)</f>
        <v>6.83</v>
      </c>
      <c r="E2751" s="219">
        <f t="shared" si="84"/>
        <v>0</v>
      </c>
      <c r="H2751" s="241">
        <v>6.03</v>
      </c>
      <c r="I2751">
        <f>MAX(H2751:H$7096)</f>
        <v>6.03</v>
      </c>
      <c r="J2751" s="219">
        <f t="shared" si="85"/>
        <v>0</v>
      </c>
    </row>
    <row r="2752" spans="2:10">
      <c r="B2752" s="217">
        <v>41970</v>
      </c>
      <c r="C2752" s="218">
        <v>6.83</v>
      </c>
      <c r="D2752">
        <f>MAX(C2752:C$7096)</f>
        <v>6.83</v>
      </c>
      <c r="E2752" s="219">
        <f t="shared" si="84"/>
        <v>0</v>
      </c>
      <c r="H2752" s="241">
        <v>6.03</v>
      </c>
      <c r="I2752">
        <f>MAX(H2752:H$7096)</f>
        <v>6.03</v>
      </c>
      <c r="J2752" s="219">
        <f t="shared" si="85"/>
        <v>0</v>
      </c>
    </row>
    <row r="2753" spans="2:10">
      <c r="B2753" s="217">
        <v>41969</v>
      </c>
      <c r="C2753" s="218">
        <v>6.83</v>
      </c>
      <c r="D2753">
        <f>MAX(C2753:C$7096)</f>
        <v>6.83</v>
      </c>
      <c r="E2753" s="219">
        <f t="shared" si="84"/>
        <v>0</v>
      </c>
      <c r="H2753" s="241">
        <v>6.03</v>
      </c>
      <c r="I2753">
        <f>MAX(H2753:H$7096)</f>
        <v>6.03</v>
      </c>
      <c r="J2753" s="219">
        <f t="shared" si="85"/>
        <v>0</v>
      </c>
    </row>
    <row r="2754" spans="2:10">
      <c r="B2754" s="217">
        <v>41968</v>
      </c>
      <c r="C2754" s="218">
        <v>6.83</v>
      </c>
      <c r="D2754">
        <f>MAX(C2754:C$7096)</f>
        <v>6.83</v>
      </c>
      <c r="E2754" s="219">
        <f t="shared" ref="E2754:E2817" si="86">(C2754-D2754)/D2754</f>
        <v>0</v>
      </c>
      <c r="H2754" s="241">
        <v>6.03</v>
      </c>
      <c r="I2754">
        <f>MAX(H2754:H$7096)</f>
        <v>6.03</v>
      </c>
      <c r="J2754" s="219">
        <f t="shared" ref="J2754:J2817" si="87">(H2754-I2754)/I2754</f>
        <v>0</v>
      </c>
    </row>
    <row r="2755" spans="2:10">
      <c r="B2755" s="217">
        <v>41967</v>
      </c>
      <c r="C2755" s="218">
        <v>6.82</v>
      </c>
      <c r="D2755">
        <f>MAX(C2755:C$7096)</f>
        <v>6.82</v>
      </c>
      <c r="E2755" s="219">
        <f t="shared" si="86"/>
        <v>0</v>
      </c>
      <c r="H2755" s="241">
        <v>6.03</v>
      </c>
      <c r="I2755">
        <f>MAX(H2755:H$7096)</f>
        <v>6.03</v>
      </c>
      <c r="J2755" s="219">
        <f t="shared" si="87"/>
        <v>0</v>
      </c>
    </row>
    <row r="2756" spans="2:10">
      <c r="B2756" s="217">
        <v>41964</v>
      </c>
      <c r="C2756" s="218">
        <v>6.82</v>
      </c>
      <c r="D2756">
        <f>MAX(C2756:C$7096)</f>
        <v>6.82</v>
      </c>
      <c r="E2756" s="219">
        <f t="shared" si="86"/>
        <v>0</v>
      </c>
      <c r="H2756" s="241">
        <v>6.03</v>
      </c>
      <c r="I2756">
        <f>MAX(H2756:H$7096)</f>
        <v>6.03</v>
      </c>
      <c r="J2756" s="219">
        <f t="shared" si="87"/>
        <v>0</v>
      </c>
    </row>
    <row r="2757" spans="2:10">
      <c r="B2757" s="217">
        <v>41963</v>
      </c>
      <c r="C2757" s="218">
        <v>6.82</v>
      </c>
      <c r="D2757">
        <f>MAX(C2757:C$7096)</f>
        <v>6.82</v>
      </c>
      <c r="E2757" s="219">
        <f t="shared" si="86"/>
        <v>0</v>
      </c>
      <c r="H2757" s="241">
        <v>6.03</v>
      </c>
      <c r="I2757">
        <f>MAX(H2757:H$7096)</f>
        <v>6.03</v>
      </c>
      <c r="J2757" s="219">
        <f t="shared" si="87"/>
        <v>0</v>
      </c>
    </row>
    <row r="2758" spans="2:10">
      <c r="B2758" s="217">
        <v>41962</v>
      </c>
      <c r="C2758" s="218">
        <v>6.81</v>
      </c>
      <c r="D2758">
        <f>MAX(C2758:C$7096)</f>
        <v>6.81</v>
      </c>
      <c r="E2758" s="219">
        <f t="shared" si="86"/>
        <v>0</v>
      </c>
      <c r="H2758" s="241">
        <v>6.03</v>
      </c>
      <c r="I2758">
        <f>MAX(H2758:H$7096)</f>
        <v>6.03</v>
      </c>
      <c r="J2758" s="219">
        <f t="shared" si="87"/>
        <v>0</v>
      </c>
    </row>
    <row r="2759" spans="2:10">
      <c r="B2759" s="217">
        <v>41961</v>
      </c>
      <c r="C2759" s="218">
        <v>6.81</v>
      </c>
      <c r="D2759">
        <f>MAX(C2759:C$7096)</f>
        <v>6.81</v>
      </c>
      <c r="E2759" s="219">
        <f t="shared" si="86"/>
        <v>0</v>
      </c>
      <c r="H2759" s="241">
        <v>6.03</v>
      </c>
      <c r="I2759">
        <f>MAX(H2759:H$7096)</f>
        <v>6.03</v>
      </c>
      <c r="J2759" s="219">
        <f t="shared" si="87"/>
        <v>0</v>
      </c>
    </row>
    <row r="2760" spans="2:10">
      <c r="B2760" s="217">
        <v>41960</v>
      </c>
      <c r="C2760" s="218">
        <v>6.81</v>
      </c>
      <c r="D2760">
        <f>MAX(C2760:C$7096)</f>
        <v>6.81</v>
      </c>
      <c r="E2760" s="219">
        <f t="shared" si="86"/>
        <v>0</v>
      </c>
      <c r="H2760" s="241">
        <v>6.03</v>
      </c>
      <c r="I2760">
        <f>MAX(H2760:H$7096)</f>
        <v>6.03</v>
      </c>
      <c r="J2760" s="219">
        <f t="shared" si="87"/>
        <v>0</v>
      </c>
    </row>
    <row r="2761" spans="2:10">
      <c r="B2761" s="217">
        <v>41957</v>
      </c>
      <c r="C2761" s="218">
        <v>6.8</v>
      </c>
      <c r="D2761">
        <f>MAX(C2761:C$7096)</f>
        <v>6.8</v>
      </c>
      <c r="E2761" s="219">
        <f t="shared" si="86"/>
        <v>0</v>
      </c>
      <c r="H2761" s="241">
        <v>6.03</v>
      </c>
      <c r="I2761">
        <f>MAX(H2761:H$7096)</f>
        <v>6.03</v>
      </c>
      <c r="J2761" s="219">
        <f t="shared" si="87"/>
        <v>0</v>
      </c>
    </row>
    <row r="2762" spans="2:10">
      <c r="B2762" s="217">
        <v>41956</v>
      </c>
      <c r="C2762" s="218">
        <v>6.8</v>
      </c>
      <c r="D2762">
        <f>MAX(C2762:C$7096)</f>
        <v>6.8</v>
      </c>
      <c r="E2762" s="219">
        <f t="shared" si="86"/>
        <v>0</v>
      </c>
      <c r="H2762" s="241">
        <v>6.03</v>
      </c>
      <c r="I2762">
        <f>MAX(H2762:H$7096)</f>
        <v>6.03</v>
      </c>
      <c r="J2762" s="219">
        <f t="shared" si="87"/>
        <v>0</v>
      </c>
    </row>
    <row r="2763" spans="2:10">
      <c r="B2763" s="217">
        <v>41955</v>
      </c>
      <c r="C2763" s="218">
        <v>6.8</v>
      </c>
      <c r="D2763">
        <f>MAX(C2763:C$7096)</f>
        <v>6.8</v>
      </c>
      <c r="E2763" s="219">
        <f t="shared" si="86"/>
        <v>0</v>
      </c>
      <c r="H2763" s="241">
        <v>6.03</v>
      </c>
      <c r="I2763">
        <f>MAX(H2763:H$7096)</f>
        <v>6.03</v>
      </c>
      <c r="J2763" s="219">
        <f t="shared" si="87"/>
        <v>0</v>
      </c>
    </row>
    <row r="2764" spans="2:10">
      <c r="B2764" s="217">
        <v>41954</v>
      </c>
      <c r="C2764" s="218">
        <v>6.8</v>
      </c>
      <c r="D2764">
        <f>MAX(C2764:C$7096)</f>
        <v>6.8</v>
      </c>
      <c r="E2764" s="219">
        <f t="shared" si="86"/>
        <v>0</v>
      </c>
      <c r="H2764" s="241">
        <v>6.03</v>
      </c>
      <c r="I2764">
        <f>MAX(H2764:H$7096)</f>
        <v>6.03</v>
      </c>
      <c r="J2764" s="219">
        <f t="shared" si="87"/>
        <v>0</v>
      </c>
    </row>
    <row r="2765" spans="2:10">
      <c r="B2765" s="217">
        <v>41953</v>
      </c>
      <c r="C2765" s="218">
        <v>6.8</v>
      </c>
      <c r="D2765">
        <f>MAX(C2765:C$7096)</f>
        <v>6.8</v>
      </c>
      <c r="E2765" s="219">
        <f t="shared" si="86"/>
        <v>0</v>
      </c>
      <c r="H2765" s="241">
        <v>6.03</v>
      </c>
      <c r="I2765">
        <f>MAX(H2765:H$7096)</f>
        <v>6.03</v>
      </c>
      <c r="J2765" s="219">
        <f t="shared" si="87"/>
        <v>0</v>
      </c>
    </row>
    <row r="2766" spans="2:10">
      <c r="B2766" s="217">
        <v>41950</v>
      </c>
      <c r="C2766" s="218">
        <v>6.79</v>
      </c>
      <c r="D2766">
        <f>MAX(C2766:C$7096)</f>
        <v>6.79</v>
      </c>
      <c r="E2766" s="219">
        <f t="shared" si="86"/>
        <v>0</v>
      </c>
      <c r="H2766" s="241">
        <v>6.03</v>
      </c>
      <c r="I2766">
        <f>MAX(H2766:H$7096)</f>
        <v>6.03</v>
      </c>
      <c r="J2766" s="219">
        <f t="shared" si="87"/>
        <v>0</v>
      </c>
    </row>
    <row r="2767" spans="2:10">
      <c r="B2767" s="217">
        <v>41949</v>
      </c>
      <c r="C2767" s="218">
        <v>6.79</v>
      </c>
      <c r="D2767">
        <f>MAX(C2767:C$7096)</f>
        <v>6.79</v>
      </c>
      <c r="E2767" s="219">
        <f t="shared" si="86"/>
        <v>0</v>
      </c>
      <c r="H2767" s="241">
        <v>6.03</v>
      </c>
      <c r="I2767">
        <f>MAX(H2767:H$7096)</f>
        <v>6.03</v>
      </c>
      <c r="J2767" s="219">
        <f t="shared" si="87"/>
        <v>0</v>
      </c>
    </row>
    <row r="2768" spans="2:10">
      <c r="B2768" s="217">
        <v>41948</v>
      </c>
      <c r="C2768" s="218">
        <v>6.79</v>
      </c>
      <c r="D2768">
        <f>MAX(C2768:C$7096)</f>
        <v>6.79</v>
      </c>
      <c r="E2768" s="219">
        <f t="shared" si="86"/>
        <v>0</v>
      </c>
      <c r="H2768" s="241">
        <v>6.03</v>
      </c>
      <c r="I2768">
        <f>MAX(H2768:H$7096)</f>
        <v>6.03</v>
      </c>
      <c r="J2768" s="219">
        <f t="shared" si="87"/>
        <v>0</v>
      </c>
    </row>
    <row r="2769" spans="2:10">
      <c r="B2769" s="217">
        <v>41947</v>
      </c>
      <c r="C2769" s="218">
        <v>6.79</v>
      </c>
      <c r="D2769">
        <f>MAX(C2769:C$7096)</f>
        <v>6.79</v>
      </c>
      <c r="E2769" s="219">
        <f t="shared" si="86"/>
        <v>0</v>
      </c>
      <c r="H2769" s="241">
        <v>6.03</v>
      </c>
      <c r="I2769">
        <f>MAX(H2769:H$7096)</f>
        <v>6.03</v>
      </c>
      <c r="J2769" s="219">
        <f t="shared" si="87"/>
        <v>0</v>
      </c>
    </row>
    <row r="2770" spans="2:10">
      <c r="B2770" s="217">
        <v>41946</v>
      </c>
      <c r="C2770" s="218">
        <v>6.79</v>
      </c>
      <c r="D2770">
        <f>MAX(C2770:C$7096)</f>
        <v>6.79</v>
      </c>
      <c r="E2770" s="219">
        <f t="shared" si="86"/>
        <v>0</v>
      </c>
      <c r="H2770" s="241">
        <v>6.03</v>
      </c>
      <c r="I2770">
        <f>MAX(H2770:H$7096)</f>
        <v>6.03</v>
      </c>
      <c r="J2770" s="219">
        <f t="shared" si="87"/>
        <v>0</v>
      </c>
    </row>
    <row r="2771" spans="2:10">
      <c r="B2771" s="217">
        <v>41943</v>
      </c>
      <c r="C2771" s="218">
        <v>6.78</v>
      </c>
      <c r="D2771">
        <f>MAX(C2771:C$7096)</f>
        <v>6.78</v>
      </c>
      <c r="E2771" s="219">
        <f t="shared" si="86"/>
        <v>0</v>
      </c>
      <c r="H2771" s="241">
        <v>6.03</v>
      </c>
      <c r="I2771">
        <f>MAX(H2771:H$7096)</f>
        <v>6.03</v>
      </c>
      <c r="J2771" s="219">
        <f t="shared" si="87"/>
        <v>0</v>
      </c>
    </row>
    <row r="2772" spans="2:10">
      <c r="B2772" s="217">
        <v>41942</v>
      </c>
      <c r="C2772" s="218">
        <v>6.78</v>
      </c>
      <c r="D2772">
        <f>MAX(C2772:C$7096)</f>
        <v>6.78</v>
      </c>
      <c r="E2772" s="219">
        <f t="shared" si="86"/>
        <v>0</v>
      </c>
      <c r="H2772" s="241">
        <v>6.03</v>
      </c>
      <c r="I2772">
        <f>MAX(H2772:H$7096)</f>
        <v>6.03</v>
      </c>
      <c r="J2772" s="219">
        <f t="shared" si="87"/>
        <v>0</v>
      </c>
    </row>
    <row r="2773" spans="2:10">
      <c r="B2773" s="217">
        <v>41941</v>
      </c>
      <c r="C2773" s="218">
        <v>6.78</v>
      </c>
      <c r="D2773">
        <f>MAX(C2773:C$7096)</f>
        <v>6.78</v>
      </c>
      <c r="E2773" s="219">
        <f t="shared" si="86"/>
        <v>0</v>
      </c>
      <c r="H2773" s="241">
        <v>6.03</v>
      </c>
      <c r="I2773">
        <f>MAX(H2773:H$7096)</f>
        <v>6.03</v>
      </c>
      <c r="J2773" s="219">
        <f t="shared" si="87"/>
        <v>0</v>
      </c>
    </row>
    <row r="2774" spans="2:10">
      <c r="B2774" s="217">
        <v>41940</v>
      </c>
      <c r="C2774" s="218">
        <v>6.78</v>
      </c>
      <c r="D2774">
        <f>MAX(C2774:C$7096)</f>
        <v>6.78</v>
      </c>
      <c r="E2774" s="219">
        <f t="shared" si="86"/>
        <v>0</v>
      </c>
      <c r="H2774" s="241">
        <v>6.03</v>
      </c>
      <c r="I2774">
        <f>MAX(H2774:H$7096)</f>
        <v>6.03</v>
      </c>
      <c r="J2774" s="219">
        <f t="shared" si="87"/>
        <v>0</v>
      </c>
    </row>
    <row r="2775" spans="2:10">
      <c r="B2775" s="217">
        <v>41939</v>
      </c>
      <c r="C2775" s="218">
        <v>6.78</v>
      </c>
      <c r="D2775">
        <f>MAX(C2775:C$7096)</f>
        <v>6.78</v>
      </c>
      <c r="E2775" s="219">
        <f t="shared" si="86"/>
        <v>0</v>
      </c>
      <c r="H2775" s="241">
        <v>6.03</v>
      </c>
      <c r="I2775">
        <f>MAX(H2775:H$7096)</f>
        <v>6.03</v>
      </c>
      <c r="J2775" s="219">
        <f t="shared" si="87"/>
        <v>0</v>
      </c>
    </row>
    <row r="2776" spans="2:10">
      <c r="B2776" s="217">
        <v>41936</v>
      </c>
      <c r="C2776" s="218">
        <v>6.78</v>
      </c>
      <c r="D2776">
        <f>MAX(C2776:C$7096)</f>
        <v>6.78</v>
      </c>
      <c r="E2776" s="219">
        <f t="shared" si="86"/>
        <v>0</v>
      </c>
      <c r="H2776" s="241">
        <v>6.03</v>
      </c>
      <c r="I2776">
        <f>MAX(H2776:H$7096)</f>
        <v>6.03</v>
      </c>
      <c r="J2776" s="219">
        <f t="shared" si="87"/>
        <v>0</v>
      </c>
    </row>
    <row r="2777" spans="2:10">
      <c r="B2777" s="217">
        <v>41935</v>
      </c>
      <c r="C2777" s="218">
        <v>6.78</v>
      </c>
      <c r="D2777">
        <f>MAX(C2777:C$7096)</f>
        <v>6.78</v>
      </c>
      <c r="E2777" s="219">
        <f t="shared" si="86"/>
        <v>0</v>
      </c>
      <c r="H2777" s="241">
        <v>6.03</v>
      </c>
      <c r="I2777">
        <f>MAX(H2777:H$7096)</f>
        <v>6.03</v>
      </c>
      <c r="J2777" s="219">
        <f t="shared" si="87"/>
        <v>0</v>
      </c>
    </row>
    <row r="2778" spans="2:10">
      <c r="B2778" s="217">
        <v>41934</v>
      </c>
      <c r="C2778" s="218">
        <v>6.78</v>
      </c>
      <c r="D2778">
        <f>MAX(C2778:C$7096)</f>
        <v>6.78</v>
      </c>
      <c r="E2778" s="219">
        <f t="shared" si="86"/>
        <v>0</v>
      </c>
      <c r="H2778" s="241">
        <v>6.03</v>
      </c>
      <c r="I2778">
        <f>MAX(H2778:H$7096)</f>
        <v>6.03</v>
      </c>
      <c r="J2778" s="219">
        <f t="shared" si="87"/>
        <v>0</v>
      </c>
    </row>
    <row r="2779" spans="2:10">
      <c r="B2779" s="217">
        <v>41933</v>
      </c>
      <c r="C2779" s="218">
        <v>6.77</v>
      </c>
      <c r="D2779">
        <f>MAX(C2779:C$7096)</f>
        <v>6.77</v>
      </c>
      <c r="E2779" s="219">
        <f t="shared" si="86"/>
        <v>0</v>
      </c>
      <c r="H2779" s="241">
        <v>6.03</v>
      </c>
      <c r="I2779">
        <f>MAX(H2779:H$7096)</f>
        <v>6.03</v>
      </c>
      <c r="J2779" s="219">
        <f t="shared" si="87"/>
        <v>0</v>
      </c>
    </row>
    <row r="2780" spans="2:10">
      <c r="B2780" s="217">
        <v>41932</v>
      </c>
      <c r="C2780" s="218">
        <v>6.77</v>
      </c>
      <c r="D2780">
        <f>MAX(C2780:C$7096)</f>
        <v>6.77</v>
      </c>
      <c r="E2780" s="219">
        <f t="shared" si="86"/>
        <v>0</v>
      </c>
      <c r="H2780" s="241">
        <v>6.03</v>
      </c>
      <c r="I2780">
        <f>MAX(H2780:H$7096)</f>
        <v>6.03</v>
      </c>
      <c r="J2780" s="219">
        <f t="shared" si="87"/>
        <v>0</v>
      </c>
    </row>
    <row r="2781" spans="2:10">
      <c r="B2781" s="217">
        <v>41929</v>
      </c>
      <c r="C2781" s="218">
        <v>6.77</v>
      </c>
      <c r="D2781">
        <f>MAX(C2781:C$7096)</f>
        <v>6.77</v>
      </c>
      <c r="E2781" s="219">
        <f t="shared" si="86"/>
        <v>0</v>
      </c>
      <c r="H2781" s="241">
        <v>6.03</v>
      </c>
      <c r="I2781">
        <f>MAX(H2781:H$7096)</f>
        <v>6.03</v>
      </c>
      <c r="J2781" s="219">
        <f t="shared" si="87"/>
        <v>0</v>
      </c>
    </row>
    <row r="2782" spans="2:10">
      <c r="B2782" s="217">
        <v>41928</v>
      </c>
      <c r="C2782" s="218">
        <v>6.77</v>
      </c>
      <c r="D2782">
        <f>MAX(C2782:C$7096)</f>
        <v>6.77</v>
      </c>
      <c r="E2782" s="219">
        <f t="shared" si="86"/>
        <v>0</v>
      </c>
      <c r="H2782" s="241">
        <v>6.03</v>
      </c>
      <c r="I2782">
        <f>MAX(H2782:H$7096)</f>
        <v>6.03</v>
      </c>
      <c r="J2782" s="219">
        <f t="shared" si="87"/>
        <v>0</v>
      </c>
    </row>
    <row r="2783" spans="2:10">
      <c r="B2783" s="217">
        <v>41927</v>
      </c>
      <c r="C2783" s="218">
        <v>6.76</v>
      </c>
      <c r="D2783">
        <f>MAX(C2783:C$7096)</f>
        <v>6.77</v>
      </c>
      <c r="E2783" s="219">
        <f t="shared" si="86"/>
        <v>-1.4771048744460543E-3</v>
      </c>
      <c r="H2783" s="241">
        <v>6.03</v>
      </c>
      <c r="I2783">
        <f>MAX(H2783:H$7096)</f>
        <v>6.03</v>
      </c>
      <c r="J2783" s="219">
        <f t="shared" si="87"/>
        <v>0</v>
      </c>
    </row>
    <row r="2784" spans="2:10">
      <c r="B2784" s="217">
        <v>41926</v>
      </c>
      <c r="C2784" s="218">
        <v>6.76</v>
      </c>
      <c r="D2784">
        <f>MAX(C2784:C$7096)</f>
        <v>6.77</v>
      </c>
      <c r="E2784" s="219">
        <f t="shared" si="86"/>
        <v>-1.4771048744460543E-3</v>
      </c>
      <c r="H2784" s="241">
        <v>6.03</v>
      </c>
      <c r="I2784">
        <f>MAX(H2784:H$7096)</f>
        <v>6.03</v>
      </c>
      <c r="J2784" s="219">
        <f t="shared" si="87"/>
        <v>0</v>
      </c>
    </row>
    <row r="2785" spans="2:10">
      <c r="B2785" s="217">
        <v>41925</v>
      </c>
      <c r="C2785" s="218">
        <v>6.76</v>
      </c>
      <c r="D2785">
        <f>MAX(C2785:C$7096)</f>
        <v>6.77</v>
      </c>
      <c r="E2785" s="219">
        <f t="shared" si="86"/>
        <v>-1.4771048744460543E-3</v>
      </c>
      <c r="H2785" s="241">
        <v>6.03</v>
      </c>
      <c r="I2785">
        <f>MAX(H2785:H$7096)</f>
        <v>6.03</v>
      </c>
      <c r="J2785" s="219">
        <f t="shared" si="87"/>
        <v>0</v>
      </c>
    </row>
    <row r="2786" spans="2:10">
      <c r="B2786" s="217">
        <v>41922</v>
      </c>
      <c r="C2786" s="218">
        <v>6.77</v>
      </c>
      <c r="D2786">
        <f>MAX(C2786:C$7096)</f>
        <v>6.77</v>
      </c>
      <c r="E2786" s="219">
        <f t="shared" si="86"/>
        <v>0</v>
      </c>
      <c r="H2786" s="241">
        <v>6.03</v>
      </c>
      <c r="I2786">
        <f>MAX(H2786:H$7096)</f>
        <v>6.03</v>
      </c>
      <c r="J2786" s="219">
        <f t="shared" si="87"/>
        <v>0</v>
      </c>
    </row>
    <row r="2787" spans="2:10">
      <c r="B2787" s="217">
        <v>41921</v>
      </c>
      <c r="C2787" s="218">
        <v>6.77</v>
      </c>
      <c r="D2787">
        <f>MAX(C2787:C$7096)</f>
        <v>6.77</v>
      </c>
      <c r="E2787" s="219">
        <f t="shared" si="86"/>
        <v>0</v>
      </c>
      <c r="H2787" s="241">
        <v>6.03</v>
      </c>
      <c r="I2787">
        <f>MAX(H2787:H$7096)</f>
        <v>6.03</v>
      </c>
      <c r="J2787" s="219">
        <f t="shared" si="87"/>
        <v>0</v>
      </c>
    </row>
    <row r="2788" spans="2:10">
      <c r="B2788" s="217">
        <v>41920</v>
      </c>
      <c r="C2788" s="218">
        <v>6.76</v>
      </c>
      <c r="D2788">
        <f>MAX(C2788:C$7096)</f>
        <v>6.76</v>
      </c>
      <c r="E2788" s="219">
        <f t="shared" si="86"/>
        <v>0</v>
      </c>
      <c r="H2788" s="241">
        <v>6.03</v>
      </c>
      <c r="I2788">
        <f>MAX(H2788:H$7096)</f>
        <v>6.03</v>
      </c>
      <c r="J2788" s="219">
        <f t="shared" si="87"/>
        <v>0</v>
      </c>
    </row>
    <row r="2789" spans="2:10">
      <c r="B2789" s="217">
        <v>41919</v>
      </c>
      <c r="C2789" s="218">
        <v>6.76</v>
      </c>
      <c r="D2789">
        <f>MAX(C2789:C$7096)</f>
        <v>6.76</v>
      </c>
      <c r="E2789" s="219">
        <f t="shared" si="86"/>
        <v>0</v>
      </c>
      <c r="H2789" s="241">
        <v>6.03</v>
      </c>
      <c r="I2789">
        <f>MAX(H2789:H$7096)</f>
        <v>6.03</v>
      </c>
      <c r="J2789" s="219">
        <f t="shared" si="87"/>
        <v>0</v>
      </c>
    </row>
    <row r="2790" spans="2:10">
      <c r="B2790" s="217">
        <v>41918</v>
      </c>
      <c r="C2790" s="218">
        <v>6.76</v>
      </c>
      <c r="D2790">
        <f>MAX(C2790:C$7096)</f>
        <v>6.76</v>
      </c>
      <c r="E2790" s="219">
        <f t="shared" si="86"/>
        <v>0</v>
      </c>
      <c r="H2790" s="241">
        <v>6.03</v>
      </c>
      <c r="I2790">
        <f>MAX(H2790:H$7096)</f>
        <v>6.03</v>
      </c>
      <c r="J2790" s="219">
        <f t="shared" si="87"/>
        <v>0</v>
      </c>
    </row>
    <row r="2791" spans="2:10">
      <c r="B2791" s="217">
        <v>41915</v>
      </c>
      <c r="C2791" s="218">
        <v>6.76</v>
      </c>
      <c r="D2791">
        <f>MAX(C2791:C$7096)</f>
        <v>6.76</v>
      </c>
      <c r="E2791" s="219">
        <f t="shared" si="86"/>
        <v>0</v>
      </c>
      <c r="H2791" s="241">
        <v>6.03</v>
      </c>
      <c r="I2791">
        <f>MAX(H2791:H$7096)</f>
        <v>6.03</v>
      </c>
      <c r="J2791" s="219">
        <f t="shared" si="87"/>
        <v>0</v>
      </c>
    </row>
    <row r="2792" spans="2:10">
      <c r="B2792" s="217">
        <v>41914</v>
      </c>
      <c r="C2792" s="218">
        <v>6.75</v>
      </c>
      <c r="D2792">
        <f>MAX(C2792:C$7096)</f>
        <v>6.75</v>
      </c>
      <c r="E2792" s="219">
        <f t="shared" si="86"/>
        <v>0</v>
      </c>
      <c r="H2792" s="241">
        <v>6.03</v>
      </c>
      <c r="I2792">
        <f>MAX(H2792:H$7096)</f>
        <v>6.03</v>
      </c>
      <c r="J2792" s="219">
        <f t="shared" si="87"/>
        <v>0</v>
      </c>
    </row>
    <row r="2793" spans="2:10">
      <c r="B2793" s="217">
        <v>41913</v>
      </c>
      <c r="C2793" s="218">
        <v>6.75</v>
      </c>
      <c r="D2793">
        <f>MAX(C2793:C$7096)</f>
        <v>6.75</v>
      </c>
      <c r="E2793" s="219">
        <f t="shared" si="86"/>
        <v>0</v>
      </c>
      <c r="H2793" s="241">
        <v>6.03</v>
      </c>
      <c r="I2793">
        <f>MAX(H2793:H$7096)</f>
        <v>6.03</v>
      </c>
      <c r="J2793" s="219">
        <f t="shared" si="87"/>
        <v>0</v>
      </c>
    </row>
    <row r="2794" spans="2:10">
      <c r="B2794" s="217">
        <v>41912</v>
      </c>
      <c r="C2794" s="218">
        <v>6.75</v>
      </c>
      <c r="D2794">
        <f>MAX(C2794:C$7096)</f>
        <v>6.75</v>
      </c>
      <c r="E2794" s="219">
        <f t="shared" si="86"/>
        <v>0</v>
      </c>
      <c r="H2794" s="241">
        <v>6.03</v>
      </c>
      <c r="I2794">
        <f>MAX(H2794:H$7096)</f>
        <v>6.03</v>
      </c>
      <c r="J2794" s="219">
        <f t="shared" si="87"/>
        <v>0</v>
      </c>
    </row>
    <row r="2795" spans="2:10">
      <c r="B2795" s="217">
        <v>41911</v>
      </c>
      <c r="C2795" s="218">
        <v>6.75</v>
      </c>
      <c r="D2795">
        <f>MAX(C2795:C$7096)</f>
        <v>6.75</v>
      </c>
      <c r="E2795" s="219">
        <f t="shared" si="86"/>
        <v>0</v>
      </c>
      <c r="H2795" s="241">
        <v>6.03</v>
      </c>
      <c r="I2795">
        <f>MAX(H2795:H$7096)</f>
        <v>6.03</v>
      </c>
      <c r="J2795" s="219">
        <f t="shared" si="87"/>
        <v>0</v>
      </c>
    </row>
    <row r="2796" spans="2:10">
      <c r="B2796" s="217">
        <v>41908</v>
      </c>
      <c r="C2796" s="218">
        <v>6.74</v>
      </c>
      <c r="D2796">
        <f>MAX(C2796:C$7096)</f>
        <v>6.75</v>
      </c>
      <c r="E2796" s="219">
        <f t="shared" si="86"/>
        <v>-1.48148148148145E-3</v>
      </c>
      <c r="H2796" s="241">
        <v>6.03</v>
      </c>
      <c r="I2796">
        <f>MAX(H2796:H$7096)</f>
        <v>6.03</v>
      </c>
      <c r="J2796" s="219">
        <f t="shared" si="87"/>
        <v>0</v>
      </c>
    </row>
    <row r="2797" spans="2:10">
      <c r="B2797" s="217">
        <v>41907</v>
      </c>
      <c r="C2797" s="218">
        <v>6.75</v>
      </c>
      <c r="D2797">
        <f>MAX(C2797:C$7096)</f>
        <v>6.75</v>
      </c>
      <c r="E2797" s="219">
        <f t="shared" si="86"/>
        <v>0</v>
      </c>
      <c r="H2797" s="241">
        <v>6.03</v>
      </c>
      <c r="I2797">
        <f>MAX(H2797:H$7096)</f>
        <v>6.03</v>
      </c>
      <c r="J2797" s="219">
        <f t="shared" si="87"/>
        <v>0</v>
      </c>
    </row>
    <row r="2798" spans="2:10">
      <c r="B2798" s="217">
        <v>41906</v>
      </c>
      <c r="C2798" s="218">
        <v>6.74</v>
      </c>
      <c r="D2798">
        <f>MAX(C2798:C$7096)</f>
        <v>6.74</v>
      </c>
      <c r="E2798" s="219">
        <f t="shared" si="86"/>
        <v>0</v>
      </c>
      <c r="H2798" s="241">
        <v>6.03</v>
      </c>
      <c r="I2798">
        <f>MAX(H2798:H$7096)</f>
        <v>6.03</v>
      </c>
      <c r="J2798" s="219">
        <f t="shared" si="87"/>
        <v>0</v>
      </c>
    </row>
    <row r="2799" spans="2:10">
      <c r="B2799" s="217">
        <v>41905</v>
      </c>
      <c r="C2799" s="218">
        <v>6.74</v>
      </c>
      <c r="D2799">
        <f>MAX(C2799:C$7096)</f>
        <v>6.74</v>
      </c>
      <c r="E2799" s="219">
        <f t="shared" si="86"/>
        <v>0</v>
      </c>
      <c r="H2799" s="241">
        <v>6.03</v>
      </c>
      <c r="I2799">
        <f>MAX(H2799:H$7096)</f>
        <v>6.03</v>
      </c>
      <c r="J2799" s="219">
        <f t="shared" si="87"/>
        <v>0</v>
      </c>
    </row>
    <row r="2800" spans="2:10">
      <c r="B2800" s="217">
        <v>41904</v>
      </c>
      <c r="C2800" s="218">
        <v>6.74</v>
      </c>
      <c r="D2800">
        <f>MAX(C2800:C$7096)</f>
        <v>6.74</v>
      </c>
      <c r="E2800" s="219">
        <f t="shared" si="86"/>
        <v>0</v>
      </c>
      <c r="H2800" s="241">
        <v>6.03</v>
      </c>
      <c r="I2800">
        <f>MAX(H2800:H$7096)</f>
        <v>6.03</v>
      </c>
      <c r="J2800" s="219">
        <f t="shared" si="87"/>
        <v>0</v>
      </c>
    </row>
    <row r="2801" spans="2:10">
      <c r="B2801" s="217">
        <v>41901</v>
      </c>
      <c r="C2801" s="218">
        <v>6.74</v>
      </c>
      <c r="D2801">
        <f>MAX(C2801:C$7096)</f>
        <v>6.74</v>
      </c>
      <c r="E2801" s="219">
        <f t="shared" si="86"/>
        <v>0</v>
      </c>
      <c r="H2801" s="241">
        <v>6.03</v>
      </c>
      <c r="I2801">
        <f>MAX(H2801:H$7096)</f>
        <v>6.03</v>
      </c>
      <c r="J2801" s="219">
        <f t="shared" si="87"/>
        <v>0</v>
      </c>
    </row>
    <row r="2802" spans="2:10">
      <c r="B2802" s="217">
        <v>41900</v>
      </c>
      <c r="C2802" s="218">
        <v>6.73</v>
      </c>
      <c r="D2802">
        <f>MAX(C2802:C$7096)</f>
        <v>6.73</v>
      </c>
      <c r="E2802" s="219">
        <f t="shared" si="86"/>
        <v>0</v>
      </c>
      <c r="H2802" s="241">
        <v>6.03</v>
      </c>
      <c r="I2802">
        <f>MAX(H2802:H$7096)</f>
        <v>6.03</v>
      </c>
      <c r="J2802" s="219">
        <f t="shared" si="87"/>
        <v>0</v>
      </c>
    </row>
    <row r="2803" spans="2:10">
      <c r="B2803" s="217">
        <v>41899</v>
      </c>
      <c r="C2803" s="218">
        <v>6.73</v>
      </c>
      <c r="D2803">
        <f>MAX(C2803:C$7096)</f>
        <v>6.73</v>
      </c>
      <c r="E2803" s="219">
        <f t="shared" si="86"/>
        <v>0</v>
      </c>
      <c r="H2803" s="241">
        <v>6.03</v>
      </c>
      <c r="I2803">
        <f>MAX(H2803:H$7096)</f>
        <v>6.03</v>
      </c>
      <c r="J2803" s="219">
        <f t="shared" si="87"/>
        <v>0</v>
      </c>
    </row>
    <row r="2804" spans="2:10">
      <c r="B2804" s="217">
        <v>41898</v>
      </c>
      <c r="C2804" s="218">
        <v>6.73</v>
      </c>
      <c r="D2804">
        <f>MAX(C2804:C$7096)</f>
        <v>6.73</v>
      </c>
      <c r="E2804" s="219">
        <f t="shared" si="86"/>
        <v>0</v>
      </c>
      <c r="H2804" s="241">
        <v>6.03</v>
      </c>
      <c r="I2804">
        <f>MAX(H2804:H$7096)</f>
        <v>6.03</v>
      </c>
      <c r="J2804" s="219">
        <f t="shared" si="87"/>
        <v>0</v>
      </c>
    </row>
    <row r="2805" spans="2:10">
      <c r="B2805" s="217">
        <v>41897</v>
      </c>
      <c r="C2805" s="218">
        <v>6.73</v>
      </c>
      <c r="D2805">
        <f>MAX(C2805:C$7096)</f>
        <v>6.73</v>
      </c>
      <c r="E2805" s="219">
        <f t="shared" si="86"/>
        <v>0</v>
      </c>
      <c r="H2805" s="241">
        <v>6.03</v>
      </c>
      <c r="I2805">
        <f>MAX(H2805:H$7096)</f>
        <v>6.03</v>
      </c>
      <c r="J2805" s="219">
        <f t="shared" si="87"/>
        <v>0</v>
      </c>
    </row>
    <row r="2806" spans="2:10">
      <c r="B2806" s="217">
        <v>41894</v>
      </c>
      <c r="C2806" s="218">
        <v>6.73</v>
      </c>
      <c r="D2806">
        <f>MAX(C2806:C$7096)</f>
        <v>6.73</v>
      </c>
      <c r="E2806" s="219">
        <f t="shared" si="86"/>
        <v>0</v>
      </c>
      <c r="H2806" s="241">
        <v>6.03</v>
      </c>
      <c r="I2806">
        <f>MAX(H2806:H$7096)</f>
        <v>6.03</v>
      </c>
      <c r="J2806" s="219">
        <f t="shared" si="87"/>
        <v>0</v>
      </c>
    </row>
    <row r="2807" spans="2:10">
      <c r="B2807" s="217">
        <v>41893</v>
      </c>
      <c r="C2807" s="218">
        <v>6.72</v>
      </c>
      <c r="D2807">
        <f>MAX(C2807:C$7096)</f>
        <v>6.72</v>
      </c>
      <c r="E2807" s="219">
        <f t="shared" si="86"/>
        <v>0</v>
      </c>
      <c r="H2807" s="241">
        <v>6.03</v>
      </c>
      <c r="I2807">
        <f>MAX(H2807:H$7096)</f>
        <v>6.03</v>
      </c>
      <c r="J2807" s="219">
        <f t="shared" si="87"/>
        <v>0</v>
      </c>
    </row>
    <row r="2808" spans="2:10">
      <c r="B2808" s="217">
        <v>41892</v>
      </c>
      <c r="C2808" s="218">
        <v>6.72</v>
      </c>
      <c r="D2808">
        <f>MAX(C2808:C$7096)</f>
        <v>6.72</v>
      </c>
      <c r="E2808" s="219">
        <f t="shared" si="86"/>
        <v>0</v>
      </c>
      <c r="H2808" s="241">
        <v>6.03</v>
      </c>
      <c r="I2808">
        <f>MAX(H2808:H$7096)</f>
        <v>6.03</v>
      </c>
      <c r="J2808" s="219">
        <f t="shared" si="87"/>
        <v>0</v>
      </c>
    </row>
    <row r="2809" spans="2:10">
      <c r="B2809" s="217">
        <v>41891</v>
      </c>
      <c r="C2809" s="218">
        <v>6.72</v>
      </c>
      <c r="D2809">
        <f>MAX(C2809:C$7096)</f>
        <v>6.72</v>
      </c>
      <c r="E2809" s="219">
        <f t="shared" si="86"/>
        <v>0</v>
      </c>
      <c r="H2809" s="241">
        <v>6.03</v>
      </c>
      <c r="I2809">
        <f>MAX(H2809:H$7096)</f>
        <v>6.03</v>
      </c>
      <c r="J2809" s="219">
        <f t="shared" si="87"/>
        <v>0</v>
      </c>
    </row>
    <row r="2810" spans="2:10">
      <c r="B2810" s="217">
        <v>41890</v>
      </c>
      <c r="C2810" s="218">
        <v>6.72</v>
      </c>
      <c r="D2810">
        <f>MAX(C2810:C$7096)</f>
        <v>6.72</v>
      </c>
      <c r="E2810" s="219">
        <f t="shared" si="86"/>
        <v>0</v>
      </c>
      <c r="H2810" s="241">
        <v>6.03</v>
      </c>
      <c r="I2810">
        <f>MAX(H2810:H$7096)</f>
        <v>6.03</v>
      </c>
      <c r="J2810" s="219">
        <f t="shared" si="87"/>
        <v>0</v>
      </c>
    </row>
    <row r="2811" spans="2:10">
      <c r="B2811" s="217">
        <v>41887</v>
      </c>
      <c r="C2811" s="218">
        <v>6.71</v>
      </c>
      <c r="D2811">
        <f>MAX(C2811:C$7096)</f>
        <v>6.71</v>
      </c>
      <c r="E2811" s="219">
        <f t="shared" si="86"/>
        <v>0</v>
      </c>
      <c r="H2811" s="241">
        <v>6.03</v>
      </c>
      <c r="I2811">
        <f>MAX(H2811:H$7096)</f>
        <v>6.03</v>
      </c>
      <c r="J2811" s="219">
        <f t="shared" si="87"/>
        <v>0</v>
      </c>
    </row>
    <row r="2812" spans="2:10">
      <c r="B2812" s="217">
        <v>41886</v>
      </c>
      <c r="C2812" s="218">
        <v>6.71</v>
      </c>
      <c r="D2812">
        <f>MAX(C2812:C$7096)</f>
        <v>6.71</v>
      </c>
      <c r="E2812" s="219">
        <f t="shared" si="86"/>
        <v>0</v>
      </c>
      <c r="H2812" s="241">
        <v>6.03</v>
      </c>
      <c r="I2812">
        <f>MAX(H2812:H$7096)</f>
        <v>6.03</v>
      </c>
      <c r="J2812" s="219">
        <f t="shared" si="87"/>
        <v>0</v>
      </c>
    </row>
    <row r="2813" spans="2:10">
      <c r="B2813" s="217">
        <v>41885</v>
      </c>
      <c r="C2813" s="218">
        <v>6.71</v>
      </c>
      <c r="D2813">
        <f>MAX(C2813:C$7096)</f>
        <v>6.71</v>
      </c>
      <c r="E2813" s="219">
        <f t="shared" si="86"/>
        <v>0</v>
      </c>
      <c r="H2813" s="241">
        <v>6.03</v>
      </c>
      <c r="I2813">
        <f>MAX(H2813:H$7096)</f>
        <v>6.03</v>
      </c>
      <c r="J2813" s="219">
        <f t="shared" si="87"/>
        <v>0</v>
      </c>
    </row>
    <row r="2814" spans="2:10">
      <c r="B2814" s="217">
        <v>41884</v>
      </c>
      <c r="C2814" s="218">
        <v>6.71</v>
      </c>
      <c r="D2814">
        <f>MAX(C2814:C$7096)</f>
        <v>6.71</v>
      </c>
      <c r="E2814" s="219">
        <f t="shared" si="86"/>
        <v>0</v>
      </c>
      <c r="H2814" s="241">
        <v>6.03</v>
      </c>
      <c r="I2814">
        <f>MAX(H2814:H$7096)</f>
        <v>6.03</v>
      </c>
      <c r="J2814" s="219">
        <f t="shared" si="87"/>
        <v>0</v>
      </c>
    </row>
    <row r="2815" spans="2:10">
      <c r="B2815" s="217">
        <v>41883</v>
      </c>
      <c r="C2815" s="218">
        <v>6.71</v>
      </c>
      <c r="D2815">
        <f>MAX(C2815:C$7096)</f>
        <v>6.71</v>
      </c>
      <c r="E2815" s="219">
        <f t="shared" si="86"/>
        <v>0</v>
      </c>
      <c r="H2815" s="241">
        <v>6.03</v>
      </c>
      <c r="I2815">
        <f>MAX(H2815:H$7096)</f>
        <v>6.03</v>
      </c>
      <c r="J2815" s="219">
        <f t="shared" si="87"/>
        <v>0</v>
      </c>
    </row>
    <row r="2816" spans="2:10">
      <c r="B2816" s="217">
        <v>41880</v>
      </c>
      <c r="C2816" s="218">
        <v>6.7</v>
      </c>
      <c r="D2816">
        <f>MAX(C2816:C$7096)</f>
        <v>6.7</v>
      </c>
      <c r="E2816" s="219">
        <f t="shared" si="86"/>
        <v>0</v>
      </c>
      <c r="H2816" s="241">
        <v>6.03</v>
      </c>
      <c r="I2816">
        <f>MAX(H2816:H$7096)</f>
        <v>6.03</v>
      </c>
      <c r="J2816" s="219">
        <f t="shared" si="87"/>
        <v>0</v>
      </c>
    </row>
    <row r="2817" spans="2:10">
      <c r="B2817" s="217">
        <v>41879</v>
      </c>
      <c r="C2817" s="218">
        <v>6.7</v>
      </c>
      <c r="D2817">
        <f>MAX(C2817:C$7096)</f>
        <v>6.7</v>
      </c>
      <c r="E2817" s="219">
        <f t="shared" si="86"/>
        <v>0</v>
      </c>
      <c r="H2817" s="241">
        <v>5.58</v>
      </c>
      <c r="I2817">
        <f>MAX(H2817:H$7096)</f>
        <v>5.58</v>
      </c>
      <c r="J2817" s="219">
        <f t="shared" si="87"/>
        <v>0</v>
      </c>
    </row>
    <row r="2818" spans="2:10">
      <c r="B2818" s="217">
        <v>41878</v>
      </c>
      <c r="C2818" s="218">
        <v>6.7</v>
      </c>
      <c r="D2818">
        <f>MAX(C2818:C$7096)</f>
        <v>6.7</v>
      </c>
      <c r="E2818" s="219">
        <f t="shared" ref="E2818:E2881" si="88">(C2818-D2818)/D2818</f>
        <v>0</v>
      </c>
      <c r="H2818" s="241">
        <v>5.58</v>
      </c>
      <c r="I2818">
        <f>MAX(H2818:H$7096)</f>
        <v>5.58</v>
      </c>
      <c r="J2818" s="219">
        <f t="shared" ref="J2818:J2881" si="89">(H2818-I2818)/I2818</f>
        <v>0</v>
      </c>
    </row>
    <row r="2819" spans="2:10">
      <c r="B2819" s="217">
        <v>41877</v>
      </c>
      <c r="C2819" s="218">
        <v>6.7</v>
      </c>
      <c r="D2819">
        <f>MAX(C2819:C$7096)</f>
        <v>6.7</v>
      </c>
      <c r="E2819" s="219">
        <f t="shared" si="88"/>
        <v>0</v>
      </c>
      <c r="H2819" s="241">
        <v>5.58</v>
      </c>
      <c r="I2819">
        <f>MAX(H2819:H$7096)</f>
        <v>5.58</v>
      </c>
      <c r="J2819" s="219">
        <f t="shared" si="89"/>
        <v>0</v>
      </c>
    </row>
    <row r="2820" spans="2:10">
      <c r="B2820" s="217">
        <v>41876</v>
      </c>
      <c r="C2820" s="218">
        <v>6.69</v>
      </c>
      <c r="D2820">
        <f>MAX(C2820:C$7096)</f>
        <v>6.69</v>
      </c>
      <c r="E2820" s="219">
        <f t="shared" si="88"/>
        <v>0</v>
      </c>
      <c r="H2820" s="241">
        <v>5.58</v>
      </c>
      <c r="I2820">
        <f>MAX(H2820:H$7096)</f>
        <v>5.58</v>
      </c>
      <c r="J2820" s="219">
        <f t="shared" si="89"/>
        <v>0</v>
      </c>
    </row>
    <row r="2821" spans="2:10">
      <c r="B2821" s="217">
        <v>41873</v>
      </c>
      <c r="C2821" s="218">
        <v>6.69</v>
      </c>
      <c r="D2821">
        <f>MAX(C2821:C$7096)</f>
        <v>6.69</v>
      </c>
      <c r="E2821" s="219">
        <f t="shared" si="88"/>
        <v>0</v>
      </c>
      <c r="H2821" s="241">
        <v>5.58</v>
      </c>
      <c r="I2821">
        <f>MAX(H2821:H$7096)</f>
        <v>5.58</v>
      </c>
      <c r="J2821" s="219">
        <f t="shared" si="89"/>
        <v>0</v>
      </c>
    </row>
    <row r="2822" spans="2:10">
      <c r="B2822" s="217">
        <v>41872</v>
      </c>
      <c r="C2822" s="218">
        <v>6.68</v>
      </c>
      <c r="D2822">
        <f>MAX(C2822:C$7096)</f>
        <v>6.68</v>
      </c>
      <c r="E2822" s="219">
        <f t="shared" si="88"/>
        <v>0</v>
      </c>
      <c r="H2822" s="241">
        <v>5.58</v>
      </c>
      <c r="I2822">
        <f>MAX(H2822:H$7096)</f>
        <v>5.58</v>
      </c>
      <c r="J2822" s="219">
        <f t="shared" si="89"/>
        <v>0</v>
      </c>
    </row>
    <row r="2823" spans="2:10">
      <c r="B2823" s="217">
        <v>41871</v>
      </c>
      <c r="C2823" s="218">
        <v>6.68</v>
      </c>
      <c r="D2823">
        <f>MAX(C2823:C$7096)</f>
        <v>6.68</v>
      </c>
      <c r="E2823" s="219">
        <f t="shared" si="88"/>
        <v>0</v>
      </c>
      <c r="H2823" s="241">
        <v>5.58</v>
      </c>
      <c r="I2823">
        <f>MAX(H2823:H$7096)</f>
        <v>5.58</v>
      </c>
      <c r="J2823" s="219">
        <f t="shared" si="89"/>
        <v>0</v>
      </c>
    </row>
    <row r="2824" spans="2:10">
      <c r="B2824" s="217">
        <v>41870</v>
      </c>
      <c r="C2824" s="218">
        <v>6.68</v>
      </c>
      <c r="D2824">
        <f>MAX(C2824:C$7096)</f>
        <v>6.68</v>
      </c>
      <c r="E2824" s="219">
        <f t="shared" si="88"/>
        <v>0</v>
      </c>
      <c r="H2824" s="241">
        <v>5.58</v>
      </c>
      <c r="I2824">
        <f>MAX(H2824:H$7096)</f>
        <v>5.58</v>
      </c>
      <c r="J2824" s="219">
        <f t="shared" si="89"/>
        <v>0</v>
      </c>
    </row>
    <row r="2825" spans="2:10">
      <c r="B2825" s="217">
        <v>41869</v>
      </c>
      <c r="C2825" s="218">
        <v>6.68</v>
      </c>
      <c r="D2825">
        <f>MAX(C2825:C$7096)</f>
        <v>6.68</v>
      </c>
      <c r="E2825" s="219">
        <f t="shared" si="88"/>
        <v>0</v>
      </c>
      <c r="H2825" s="241">
        <v>5.58</v>
      </c>
      <c r="I2825">
        <f>MAX(H2825:H$7096)</f>
        <v>5.58</v>
      </c>
      <c r="J2825" s="219">
        <f t="shared" si="89"/>
        <v>0</v>
      </c>
    </row>
    <row r="2826" spans="2:10">
      <c r="B2826" s="217">
        <v>41866</v>
      </c>
      <c r="C2826" s="218">
        <v>6.67</v>
      </c>
      <c r="D2826">
        <f>MAX(C2826:C$7096)</f>
        <v>6.67</v>
      </c>
      <c r="E2826" s="219">
        <f t="shared" si="88"/>
        <v>0</v>
      </c>
      <c r="H2826" s="241">
        <v>5.58</v>
      </c>
      <c r="I2826">
        <f>MAX(H2826:H$7096)</f>
        <v>5.58</v>
      </c>
      <c r="J2826" s="219">
        <f t="shared" si="89"/>
        <v>0</v>
      </c>
    </row>
    <row r="2827" spans="2:10">
      <c r="B2827" s="217">
        <v>41865</v>
      </c>
      <c r="C2827" s="218">
        <v>6.67</v>
      </c>
      <c r="D2827">
        <f>MAX(C2827:C$7096)</f>
        <v>6.67</v>
      </c>
      <c r="E2827" s="219">
        <f t="shared" si="88"/>
        <v>0</v>
      </c>
      <c r="H2827" s="241">
        <v>5.58</v>
      </c>
      <c r="I2827">
        <f>MAX(H2827:H$7096)</f>
        <v>5.58</v>
      </c>
      <c r="J2827" s="219">
        <f t="shared" si="89"/>
        <v>0</v>
      </c>
    </row>
    <row r="2828" spans="2:10">
      <c r="B2828" s="217">
        <v>41864</v>
      </c>
      <c r="C2828" s="218">
        <v>6.67</v>
      </c>
      <c r="D2828">
        <f>MAX(C2828:C$7096)</f>
        <v>6.67</v>
      </c>
      <c r="E2828" s="219">
        <f t="shared" si="88"/>
        <v>0</v>
      </c>
      <c r="H2828" s="241">
        <v>5.58</v>
      </c>
      <c r="I2828">
        <f>MAX(H2828:H$7096)</f>
        <v>5.58</v>
      </c>
      <c r="J2828" s="219">
        <f t="shared" si="89"/>
        <v>0</v>
      </c>
    </row>
    <row r="2829" spans="2:10">
      <c r="B2829" s="217">
        <v>41863</v>
      </c>
      <c r="C2829" s="218">
        <v>6.67</v>
      </c>
      <c r="D2829">
        <f>MAX(C2829:C$7096)</f>
        <v>6.67</v>
      </c>
      <c r="E2829" s="219">
        <f t="shared" si="88"/>
        <v>0</v>
      </c>
      <c r="H2829" s="241">
        <v>5.58</v>
      </c>
      <c r="I2829">
        <f>MAX(H2829:H$7096)</f>
        <v>5.58</v>
      </c>
      <c r="J2829" s="219">
        <f t="shared" si="89"/>
        <v>0</v>
      </c>
    </row>
    <row r="2830" spans="2:10">
      <c r="B2830" s="217">
        <v>41862</v>
      </c>
      <c r="C2830" s="218">
        <v>6.67</v>
      </c>
      <c r="D2830">
        <f>MAX(C2830:C$7096)</f>
        <v>6.67</v>
      </c>
      <c r="E2830" s="219">
        <f t="shared" si="88"/>
        <v>0</v>
      </c>
      <c r="H2830" s="241">
        <v>5.58</v>
      </c>
      <c r="I2830">
        <f>MAX(H2830:H$7096)</f>
        <v>5.58</v>
      </c>
      <c r="J2830" s="219">
        <f t="shared" si="89"/>
        <v>0</v>
      </c>
    </row>
    <row r="2831" spans="2:10">
      <c r="B2831" s="217">
        <v>41859</v>
      </c>
      <c r="C2831" s="218">
        <v>6.66</v>
      </c>
      <c r="D2831">
        <f>MAX(C2831:C$7096)</f>
        <v>6.66</v>
      </c>
      <c r="E2831" s="219">
        <f t="shared" si="88"/>
        <v>0</v>
      </c>
      <c r="H2831" s="241">
        <v>5.58</v>
      </c>
      <c r="I2831">
        <f>MAX(H2831:H$7096)</f>
        <v>5.58</v>
      </c>
      <c r="J2831" s="219">
        <f t="shared" si="89"/>
        <v>0</v>
      </c>
    </row>
    <row r="2832" spans="2:10">
      <c r="B2832" s="217">
        <v>41858</v>
      </c>
      <c r="C2832" s="218">
        <v>6.66</v>
      </c>
      <c r="D2832">
        <f>MAX(C2832:C$7096)</f>
        <v>6.66</v>
      </c>
      <c r="E2832" s="219">
        <f t="shared" si="88"/>
        <v>0</v>
      </c>
      <c r="H2832" s="241">
        <v>5.58</v>
      </c>
      <c r="I2832">
        <f>MAX(H2832:H$7096)</f>
        <v>5.58</v>
      </c>
      <c r="J2832" s="219">
        <f t="shared" si="89"/>
        <v>0</v>
      </c>
    </row>
    <row r="2833" spans="2:10">
      <c r="B2833" s="217">
        <v>41857</v>
      </c>
      <c r="C2833" s="218">
        <v>6.66</v>
      </c>
      <c r="D2833">
        <f>MAX(C2833:C$7096)</f>
        <v>6.66</v>
      </c>
      <c r="E2833" s="219">
        <f t="shared" si="88"/>
        <v>0</v>
      </c>
      <c r="H2833" s="241">
        <v>5.58</v>
      </c>
      <c r="I2833">
        <f>MAX(H2833:H$7096)</f>
        <v>5.58</v>
      </c>
      <c r="J2833" s="219">
        <f t="shared" si="89"/>
        <v>0</v>
      </c>
    </row>
    <row r="2834" spans="2:10">
      <c r="B2834" s="217">
        <v>41856</v>
      </c>
      <c r="C2834" s="218">
        <v>6.66</v>
      </c>
      <c r="D2834">
        <f>MAX(C2834:C$7096)</f>
        <v>6.66</v>
      </c>
      <c r="E2834" s="219">
        <f t="shared" si="88"/>
        <v>0</v>
      </c>
      <c r="H2834" s="241">
        <v>5.58</v>
      </c>
      <c r="I2834">
        <f>MAX(H2834:H$7096)</f>
        <v>5.58</v>
      </c>
      <c r="J2834" s="219">
        <f t="shared" si="89"/>
        <v>0</v>
      </c>
    </row>
    <row r="2835" spans="2:10">
      <c r="B2835" s="217">
        <v>41855</v>
      </c>
      <c r="C2835" s="218">
        <v>6.66</v>
      </c>
      <c r="D2835">
        <f>MAX(C2835:C$7096)</f>
        <v>6.66</v>
      </c>
      <c r="E2835" s="219">
        <f t="shared" si="88"/>
        <v>0</v>
      </c>
      <c r="H2835" s="241">
        <v>5.58</v>
      </c>
      <c r="I2835">
        <f>MAX(H2835:H$7096)</f>
        <v>5.58</v>
      </c>
      <c r="J2835" s="219">
        <f t="shared" si="89"/>
        <v>0</v>
      </c>
    </row>
    <row r="2836" spans="2:10">
      <c r="B2836" s="217">
        <v>41852</v>
      </c>
      <c r="C2836" s="218">
        <v>6.65</v>
      </c>
      <c r="D2836">
        <f>MAX(C2836:C$7096)</f>
        <v>6.65</v>
      </c>
      <c r="E2836" s="219">
        <f t="shared" si="88"/>
        <v>0</v>
      </c>
      <c r="H2836" s="241">
        <v>5.58</v>
      </c>
      <c r="I2836">
        <f>MAX(H2836:H$7096)</f>
        <v>5.58</v>
      </c>
      <c r="J2836" s="219">
        <f t="shared" si="89"/>
        <v>0</v>
      </c>
    </row>
    <row r="2837" spans="2:10">
      <c r="B2837" s="217">
        <v>41851</v>
      </c>
      <c r="C2837" s="218">
        <v>6.65</v>
      </c>
      <c r="D2837">
        <f>MAX(C2837:C$7096)</f>
        <v>6.65</v>
      </c>
      <c r="E2837" s="219">
        <f t="shared" si="88"/>
        <v>0</v>
      </c>
      <c r="H2837" s="241">
        <v>5.58</v>
      </c>
      <c r="I2837">
        <f>MAX(H2837:H$7096)</f>
        <v>5.58</v>
      </c>
      <c r="J2837" s="219">
        <f t="shared" si="89"/>
        <v>0</v>
      </c>
    </row>
    <row r="2838" spans="2:10">
      <c r="B2838" s="217">
        <v>41850</v>
      </c>
      <c r="C2838" s="218">
        <v>6.65</v>
      </c>
      <c r="D2838">
        <f>MAX(C2838:C$7096)</f>
        <v>6.65</v>
      </c>
      <c r="E2838" s="219">
        <f t="shared" si="88"/>
        <v>0</v>
      </c>
      <c r="H2838" s="241">
        <v>5.58</v>
      </c>
      <c r="I2838">
        <f>MAX(H2838:H$7096)</f>
        <v>5.58</v>
      </c>
      <c r="J2838" s="219">
        <f t="shared" si="89"/>
        <v>0</v>
      </c>
    </row>
    <row r="2839" spans="2:10">
      <c r="B2839" s="217">
        <v>41849</v>
      </c>
      <c r="C2839" s="218">
        <v>6.65</v>
      </c>
      <c r="D2839">
        <f>MAX(C2839:C$7096)</f>
        <v>6.65</v>
      </c>
      <c r="E2839" s="219">
        <f t="shared" si="88"/>
        <v>0</v>
      </c>
      <c r="H2839" s="241">
        <v>5.58</v>
      </c>
      <c r="I2839">
        <f>MAX(H2839:H$7096)</f>
        <v>5.58</v>
      </c>
      <c r="J2839" s="219">
        <f t="shared" si="89"/>
        <v>0</v>
      </c>
    </row>
    <row r="2840" spans="2:10">
      <c r="B2840" s="217">
        <v>41848</v>
      </c>
      <c r="C2840" s="218">
        <v>6.65</v>
      </c>
      <c r="D2840">
        <f>MAX(C2840:C$7096)</f>
        <v>6.65</v>
      </c>
      <c r="E2840" s="219">
        <f t="shared" si="88"/>
        <v>0</v>
      </c>
      <c r="H2840" s="241">
        <v>5.58</v>
      </c>
      <c r="I2840">
        <f>MAX(H2840:H$7096)</f>
        <v>5.58</v>
      </c>
      <c r="J2840" s="219">
        <f t="shared" si="89"/>
        <v>0</v>
      </c>
    </row>
    <row r="2841" spans="2:10">
      <c r="B2841" s="217">
        <v>41845</v>
      </c>
      <c r="C2841" s="218">
        <v>6.61</v>
      </c>
      <c r="D2841">
        <f>MAX(C2841:C$7096)</f>
        <v>6.61</v>
      </c>
      <c r="E2841" s="219">
        <f t="shared" si="88"/>
        <v>0</v>
      </c>
      <c r="H2841" s="241">
        <v>5.58</v>
      </c>
      <c r="I2841">
        <f>MAX(H2841:H$7096)</f>
        <v>5.58</v>
      </c>
      <c r="J2841" s="219">
        <f t="shared" si="89"/>
        <v>0</v>
      </c>
    </row>
    <row r="2842" spans="2:10">
      <c r="B2842" s="217">
        <v>41844</v>
      </c>
      <c r="C2842" s="218">
        <v>6.61</v>
      </c>
      <c r="D2842">
        <f>MAX(C2842:C$7096)</f>
        <v>6.61</v>
      </c>
      <c r="E2842" s="219">
        <f t="shared" si="88"/>
        <v>0</v>
      </c>
      <c r="H2842" s="241">
        <v>5.58</v>
      </c>
      <c r="I2842">
        <f>MAX(H2842:H$7096)</f>
        <v>5.58</v>
      </c>
      <c r="J2842" s="219">
        <f t="shared" si="89"/>
        <v>0</v>
      </c>
    </row>
    <row r="2843" spans="2:10">
      <c r="B2843" s="217">
        <v>41843</v>
      </c>
      <c r="C2843" s="218">
        <v>6.61</v>
      </c>
      <c r="D2843">
        <f>MAX(C2843:C$7096)</f>
        <v>6.61</v>
      </c>
      <c r="E2843" s="219">
        <f t="shared" si="88"/>
        <v>0</v>
      </c>
      <c r="H2843" s="241">
        <v>5.58</v>
      </c>
      <c r="I2843">
        <f>MAX(H2843:H$7096)</f>
        <v>5.58</v>
      </c>
      <c r="J2843" s="219">
        <f t="shared" si="89"/>
        <v>0</v>
      </c>
    </row>
    <row r="2844" spans="2:10">
      <c r="B2844" s="217">
        <v>41842</v>
      </c>
      <c r="C2844" s="218">
        <v>6.61</v>
      </c>
      <c r="D2844">
        <f>MAX(C2844:C$7096)</f>
        <v>6.61</v>
      </c>
      <c r="E2844" s="219">
        <f t="shared" si="88"/>
        <v>0</v>
      </c>
      <c r="H2844" s="241">
        <v>5.58</v>
      </c>
      <c r="I2844">
        <f>MAX(H2844:H$7096)</f>
        <v>5.58</v>
      </c>
      <c r="J2844" s="219">
        <f t="shared" si="89"/>
        <v>0</v>
      </c>
    </row>
    <row r="2845" spans="2:10">
      <c r="B2845" s="217">
        <v>41841</v>
      </c>
      <c r="C2845" s="218">
        <v>6.61</v>
      </c>
      <c r="D2845">
        <f>MAX(C2845:C$7096)</f>
        <v>6.61</v>
      </c>
      <c r="E2845" s="219">
        <f t="shared" si="88"/>
        <v>0</v>
      </c>
      <c r="H2845" s="241">
        <v>5.58</v>
      </c>
      <c r="I2845">
        <f>MAX(H2845:H$7096)</f>
        <v>5.58</v>
      </c>
      <c r="J2845" s="219">
        <f t="shared" si="89"/>
        <v>0</v>
      </c>
    </row>
    <row r="2846" spans="2:10">
      <c r="B2846" s="217">
        <v>41838</v>
      </c>
      <c r="C2846" s="218">
        <v>6.6</v>
      </c>
      <c r="D2846">
        <f>MAX(C2846:C$7096)</f>
        <v>6.6</v>
      </c>
      <c r="E2846" s="219">
        <f t="shared" si="88"/>
        <v>0</v>
      </c>
      <c r="H2846" s="241">
        <v>5.58</v>
      </c>
      <c r="I2846">
        <f>MAX(H2846:H$7096)</f>
        <v>5.58</v>
      </c>
      <c r="J2846" s="219">
        <f t="shared" si="89"/>
        <v>0</v>
      </c>
    </row>
    <row r="2847" spans="2:10">
      <c r="B2847" s="217">
        <v>41837</v>
      </c>
      <c r="C2847" s="218">
        <v>6.6</v>
      </c>
      <c r="D2847">
        <f>MAX(C2847:C$7096)</f>
        <v>6.6</v>
      </c>
      <c r="E2847" s="219">
        <f t="shared" si="88"/>
        <v>0</v>
      </c>
      <c r="H2847" s="241">
        <v>5.58</v>
      </c>
      <c r="I2847">
        <f>MAX(H2847:H$7096)</f>
        <v>5.58</v>
      </c>
      <c r="J2847" s="219">
        <f t="shared" si="89"/>
        <v>0</v>
      </c>
    </row>
    <row r="2848" spans="2:10">
      <c r="B2848" s="217">
        <v>41836</v>
      </c>
      <c r="C2848" s="218">
        <v>6.6</v>
      </c>
      <c r="D2848">
        <f>MAX(C2848:C$7096)</f>
        <v>6.6</v>
      </c>
      <c r="E2848" s="219">
        <f t="shared" si="88"/>
        <v>0</v>
      </c>
      <c r="H2848" s="241">
        <v>5.58</v>
      </c>
      <c r="I2848">
        <f>MAX(H2848:H$7096)</f>
        <v>5.58</v>
      </c>
      <c r="J2848" s="219">
        <f t="shared" si="89"/>
        <v>0</v>
      </c>
    </row>
    <row r="2849" spans="2:10">
      <c r="B2849" s="217">
        <v>41835</v>
      </c>
      <c r="C2849" s="218">
        <v>6.6</v>
      </c>
      <c r="D2849">
        <f>MAX(C2849:C$7096)</f>
        <v>6.6</v>
      </c>
      <c r="E2849" s="219">
        <f t="shared" si="88"/>
        <v>0</v>
      </c>
      <c r="H2849" s="241">
        <v>5.58</v>
      </c>
      <c r="I2849">
        <f>MAX(H2849:H$7096)</f>
        <v>5.58</v>
      </c>
      <c r="J2849" s="219">
        <f t="shared" si="89"/>
        <v>0</v>
      </c>
    </row>
    <row r="2850" spans="2:10">
      <c r="B2850" s="217">
        <v>41834</v>
      </c>
      <c r="C2850" s="218">
        <v>6.6</v>
      </c>
      <c r="D2850">
        <f>MAX(C2850:C$7096)</f>
        <v>6.6</v>
      </c>
      <c r="E2850" s="219">
        <f t="shared" si="88"/>
        <v>0</v>
      </c>
      <c r="H2850" s="241">
        <v>5.58</v>
      </c>
      <c r="I2850">
        <f>MAX(H2850:H$7096)</f>
        <v>5.58</v>
      </c>
      <c r="J2850" s="219">
        <f t="shared" si="89"/>
        <v>0</v>
      </c>
    </row>
    <row r="2851" spans="2:10">
      <c r="B2851" s="217">
        <v>41831</v>
      </c>
      <c r="C2851" s="218">
        <v>6.59</v>
      </c>
      <c r="D2851">
        <f>MAX(C2851:C$7096)</f>
        <v>6.59</v>
      </c>
      <c r="E2851" s="219">
        <f t="shared" si="88"/>
        <v>0</v>
      </c>
      <c r="H2851" s="241">
        <v>5.58</v>
      </c>
      <c r="I2851">
        <f>MAX(H2851:H$7096)</f>
        <v>5.58</v>
      </c>
      <c r="J2851" s="219">
        <f t="shared" si="89"/>
        <v>0</v>
      </c>
    </row>
    <row r="2852" spans="2:10">
      <c r="B2852" s="217">
        <v>41830</v>
      </c>
      <c r="C2852" s="218">
        <v>6.59</v>
      </c>
      <c r="D2852">
        <f>MAX(C2852:C$7096)</f>
        <v>6.59</v>
      </c>
      <c r="E2852" s="219">
        <f t="shared" si="88"/>
        <v>0</v>
      </c>
      <c r="H2852" s="241">
        <v>5.58</v>
      </c>
      <c r="I2852">
        <f>MAX(H2852:H$7096)</f>
        <v>5.58</v>
      </c>
      <c r="J2852" s="219">
        <f t="shared" si="89"/>
        <v>0</v>
      </c>
    </row>
    <row r="2853" spans="2:10">
      <c r="B2853" s="217">
        <v>41829</v>
      </c>
      <c r="C2853" s="218">
        <v>6.59</v>
      </c>
      <c r="D2853">
        <f>MAX(C2853:C$7096)</f>
        <v>6.59</v>
      </c>
      <c r="E2853" s="219">
        <f t="shared" si="88"/>
        <v>0</v>
      </c>
      <c r="H2853" s="241">
        <v>5.58</v>
      </c>
      <c r="I2853">
        <f>MAX(H2853:H$7096)</f>
        <v>5.58</v>
      </c>
      <c r="J2853" s="219">
        <f t="shared" si="89"/>
        <v>0</v>
      </c>
    </row>
    <row r="2854" spans="2:10">
      <c r="B2854" s="217">
        <v>41828</v>
      </c>
      <c r="C2854" s="218">
        <v>6.59</v>
      </c>
      <c r="D2854">
        <f>MAX(C2854:C$7096)</f>
        <v>6.59</v>
      </c>
      <c r="E2854" s="219">
        <f t="shared" si="88"/>
        <v>0</v>
      </c>
      <c r="H2854" s="241">
        <v>5.58</v>
      </c>
      <c r="I2854">
        <f>MAX(H2854:H$7096)</f>
        <v>5.58</v>
      </c>
      <c r="J2854" s="219">
        <f t="shared" si="89"/>
        <v>0</v>
      </c>
    </row>
    <row r="2855" spans="2:10">
      <c r="B2855" s="217">
        <v>41827</v>
      </c>
      <c r="C2855" s="218">
        <v>6.59</v>
      </c>
      <c r="D2855">
        <f>MAX(C2855:C$7096)</f>
        <v>6.59</v>
      </c>
      <c r="E2855" s="219">
        <f t="shared" si="88"/>
        <v>0</v>
      </c>
      <c r="H2855" s="241">
        <v>5.58</v>
      </c>
      <c r="I2855">
        <f>MAX(H2855:H$7096)</f>
        <v>5.58</v>
      </c>
      <c r="J2855" s="219">
        <f t="shared" si="89"/>
        <v>0</v>
      </c>
    </row>
    <row r="2856" spans="2:10">
      <c r="B2856" s="217">
        <v>41824</v>
      </c>
      <c r="C2856" s="218">
        <v>6.58</v>
      </c>
      <c r="D2856">
        <f>MAX(C2856:C$7096)</f>
        <v>6.58</v>
      </c>
      <c r="E2856" s="219">
        <f t="shared" si="88"/>
        <v>0</v>
      </c>
      <c r="H2856" s="241">
        <v>5.58</v>
      </c>
      <c r="I2856">
        <f>MAX(H2856:H$7096)</f>
        <v>5.58</v>
      </c>
      <c r="J2856" s="219">
        <f t="shared" si="89"/>
        <v>0</v>
      </c>
    </row>
    <row r="2857" spans="2:10">
      <c r="B2857" s="217">
        <v>41823</v>
      </c>
      <c r="C2857" s="218">
        <v>6.58</v>
      </c>
      <c r="D2857">
        <f>MAX(C2857:C$7096)</f>
        <v>6.58</v>
      </c>
      <c r="E2857" s="219">
        <f t="shared" si="88"/>
        <v>0</v>
      </c>
      <c r="H2857" s="241">
        <v>5.58</v>
      </c>
      <c r="I2857">
        <f>MAX(H2857:H$7096)</f>
        <v>5.58</v>
      </c>
      <c r="J2857" s="219">
        <f t="shared" si="89"/>
        <v>0</v>
      </c>
    </row>
    <row r="2858" spans="2:10">
      <c r="B2858" s="217">
        <v>41822</v>
      </c>
      <c r="C2858" s="218">
        <v>6.58</v>
      </c>
      <c r="D2858">
        <f>MAX(C2858:C$7096)</f>
        <v>6.58</v>
      </c>
      <c r="E2858" s="219">
        <f t="shared" si="88"/>
        <v>0</v>
      </c>
      <c r="H2858" s="241">
        <v>5.58</v>
      </c>
      <c r="I2858">
        <f>MAX(H2858:H$7096)</f>
        <v>5.58</v>
      </c>
      <c r="J2858" s="219">
        <f t="shared" si="89"/>
        <v>0</v>
      </c>
    </row>
    <row r="2859" spans="2:10">
      <c r="B2859" s="217">
        <v>41821</v>
      </c>
      <c r="C2859" s="218">
        <v>6.58</v>
      </c>
      <c r="D2859">
        <f>MAX(C2859:C$7096)</f>
        <v>6.58</v>
      </c>
      <c r="E2859" s="219">
        <f t="shared" si="88"/>
        <v>0</v>
      </c>
      <c r="H2859" s="241">
        <v>5.58</v>
      </c>
      <c r="I2859">
        <f>MAX(H2859:H$7096)</f>
        <v>5.58</v>
      </c>
      <c r="J2859" s="219">
        <f t="shared" si="89"/>
        <v>0</v>
      </c>
    </row>
    <row r="2860" spans="2:10">
      <c r="B2860" s="217">
        <v>41820</v>
      </c>
      <c r="C2860" s="218">
        <v>6.58</v>
      </c>
      <c r="D2860">
        <f>MAX(C2860:C$7096)</f>
        <v>6.58</v>
      </c>
      <c r="E2860" s="219">
        <f t="shared" si="88"/>
        <v>0</v>
      </c>
      <c r="H2860" s="241">
        <v>5.58</v>
      </c>
      <c r="I2860">
        <f>MAX(H2860:H$7096)</f>
        <v>5.58</v>
      </c>
      <c r="J2860" s="219">
        <f t="shared" si="89"/>
        <v>0</v>
      </c>
    </row>
    <row r="2861" spans="2:10">
      <c r="B2861" s="217">
        <v>41817</v>
      </c>
      <c r="C2861" s="218">
        <v>6.57</v>
      </c>
      <c r="D2861">
        <f>MAX(C2861:C$7096)</f>
        <v>6.57</v>
      </c>
      <c r="E2861" s="219">
        <f t="shared" si="88"/>
        <v>0</v>
      </c>
      <c r="H2861" s="241">
        <v>5.58</v>
      </c>
      <c r="I2861">
        <f>MAX(H2861:H$7096)</f>
        <v>5.58</v>
      </c>
      <c r="J2861" s="219">
        <f t="shared" si="89"/>
        <v>0</v>
      </c>
    </row>
    <row r="2862" spans="2:10">
      <c r="B2862" s="217">
        <v>41816</v>
      </c>
      <c r="C2862" s="218">
        <v>6.57</v>
      </c>
      <c r="D2862">
        <f>MAX(C2862:C$7096)</f>
        <v>6.57</v>
      </c>
      <c r="E2862" s="219">
        <f t="shared" si="88"/>
        <v>0</v>
      </c>
      <c r="H2862" s="241">
        <v>5.58</v>
      </c>
      <c r="I2862">
        <f>MAX(H2862:H$7096)</f>
        <v>5.58</v>
      </c>
      <c r="J2862" s="219">
        <f t="shared" si="89"/>
        <v>0</v>
      </c>
    </row>
    <row r="2863" spans="2:10">
      <c r="B2863" s="217">
        <v>41815</v>
      </c>
      <c r="C2863" s="218">
        <v>6.57</v>
      </c>
      <c r="D2863">
        <f>MAX(C2863:C$7096)</f>
        <v>6.57</v>
      </c>
      <c r="E2863" s="219">
        <f t="shared" si="88"/>
        <v>0</v>
      </c>
      <c r="H2863" s="241">
        <v>5.58</v>
      </c>
      <c r="I2863">
        <f>MAX(H2863:H$7096)</f>
        <v>5.58</v>
      </c>
      <c r="J2863" s="219">
        <f t="shared" si="89"/>
        <v>0</v>
      </c>
    </row>
    <row r="2864" spans="2:10">
      <c r="B2864" s="217">
        <v>41814</v>
      </c>
      <c r="C2864" s="218">
        <v>6.57</v>
      </c>
      <c r="D2864">
        <f>MAX(C2864:C$7096)</f>
        <v>6.57</v>
      </c>
      <c r="E2864" s="219">
        <f t="shared" si="88"/>
        <v>0</v>
      </c>
      <c r="H2864" s="241">
        <v>5.58</v>
      </c>
      <c r="I2864">
        <f>MAX(H2864:H$7096)</f>
        <v>5.58</v>
      </c>
      <c r="J2864" s="219">
        <f t="shared" si="89"/>
        <v>0</v>
      </c>
    </row>
    <row r="2865" spans="2:10">
      <c r="B2865" s="217">
        <v>41813</v>
      </c>
      <c r="C2865" s="218">
        <v>6.57</v>
      </c>
      <c r="D2865">
        <f>MAX(C2865:C$7096)</f>
        <v>6.57</v>
      </c>
      <c r="E2865" s="219">
        <f t="shared" si="88"/>
        <v>0</v>
      </c>
      <c r="H2865" s="241">
        <v>5.58</v>
      </c>
      <c r="I2865">
        <f>MAX(H2865:H$7096)</f>
        <v>5.58</v>
      </c>
      <c r="J2865" s="219">
        <f t="shared" si="89"/>
        <v>0</v>
      </c>
    </row>
    <row r="2866" spans="2:10">
      <c r="B2866" s="217">
        <v>41810</v>
      </c>
      <c r="C2866" s="218">
        <v>6.56</v>
      </c>
      <c r="D2866">
        <f>MAX(C2866:C$7096)</f>
        <v>6.56</v>
      </c>
      <c r="E2866" s="219">
        <f t="shared" si="88"/>
        <v>0</v>
      </c>
      <c r="H2866" s="241">
        <v>5.58</v>
      </c>
      <c r="I2866">
        <f>MAX(H2866:H$7096)</f>
        <v>5.58</v>
      </c>
      <c r="J2866" s="219">
        <f t="shared" si="89"/>
        <v>0</v>
      </c>
    </row>
    <row r="2867" spans="2:10">
      <c r="B2867" s="217">
        <v>41809</v>
      </c>
      <c r="C2867" s="218">
        <v>6.56</v>
      </c>
      <c r="D2867">
        <f>MAX(C2867:C$7096)</f>
        <v>6.56</v>
      </c>
      <c r="E2867" s="219">
        <f t="shared" si="88"/>
        <v>0</v>
      </c>
      <c r="H2867" s="241">
        <v>5.58</v>
      </c>
      <c r="I2867">
        <f>MAX(H2867:H$7096)</f>
        <v>5.58</v>
      </c>
      <c r="J2867" s="219">
        <f t="shared" si="89"/>
        <v>0</v>
      </c>
    </row>
    <row r="2868" spans="2:10">
      <c r="B2868" s="217">
        <v>41808</v>
      </c>
      <c r="C2868" s="218">
        <v>6.56</v>
      </c>
      <c r="D2868">
        <f>MAX(C2868:C$7096)</f>
        <v>6.56</v>
      </c>
      <c r="E2868" s="219">
        <f t="shared" si="88"/>
        <v>0</v>
      </c>
      <c r="H2868" s="241">
        <v>5.58</v>
      </c>
      <c r="I2868">
        <f>MAX(H2868:H$7096)</f>
        <v>5.58</v>
      </c>
      <c r="J2868" s="219">
        <f t="shared" si="89"/>
        <v>0</v>
      </c>
    </row>
    <row r="2869" spans="2:10">
      <c r="B2869" s="217">
        <v>41807</v>
      </c>
      <c r="C2869" s="218">
        <v>6.56</v>
      </c>
      <c r="D2869">
        <f>MAX(C2869:C$7096)</f>
        <v>6.56</v>
      </c>
      <c r="E2869" s="219">
        <f t="shared" si="88"/>
        <v>0</v>
      </c>
      <c r="H2869" s="241">
        <v>5.58</v>
      </c>
      <c r="I2869">
        <f>MAX(H2869:H$7096)</f>
        <v>5.58</v>
      </c>
      <c r="J2869" s="219">
        <f t="shared" si="89"/>
        <v>0</v>
      </c>
    </row>
    <row r="2870" spans="2:10">
      <c r="B2870" s="217">
        <v>41806</v>
      </c>
      <c r="C2870" s="218">
        <v>6.56</v>
      </c>
      <c r="D2870">
        <f>MAX(C2870:C$7096)</f>
        <v>6.56</v>
      </c>
      <c r="E2870" s="219">
        <f t="shared" si="88"/>
        <v>0</v>
      </c>
      <c r="H2870" s="241">
        <v>5.58</v>
      </c>
      <c r="I2870">
        <f>MAX(H2870:H$7096)</f>
        <v>5.58</v>
      </c>
      <c r="J2870" s="219">
        <f t="shared" si="89"/>
        <v>0</v>
      </c>
    </row>
    <row r="2871" spans="2:10">
      <c r="B2871" s="217">
        <v>41803</v>
      </c>
      <c r="C2871" s="218">
        <v>6.55</v>
      </c>
      <c r="D2871">
        <f>MAX(C2871:C$7096)</f>
        <v>6.55</v>
      </c>
      <c r="E2871" s="219">
        <f t="shared" si="88"/>
        <v>0</v>
      </c>
      <c r="H2871" s="241">
        <v>5.58</v>
      </c>
      <c r="I2871">
        <f>MAX(H2871:H$7096)</f>
        <v>5.58</v>
      </c>
      <c r="J2871" s="219">
        <f t="shared" si="89"/>
        <v>0</v>
      </c>
    </row>
    <row r="2872" spans="2:10">
      <c r="B2872" s="217">
        <v>41802</v>
      </c>
      <c r="C2872" s="218">
        <v>6.55</v>
      </c>
      <c r="D2872">
        <f>MAX(C2872:C$7096)</f>
        <v>6.55</v>
      </c>
      <c r="E2872" s="219">
        <f t="shared" si="88"/>
        <v>0</v>
      </c>
      <c r="H2872" s="241">
        <v>5.58</v>
      </c>
      <c r="I2872">
        <f>MAX(H2872:H$7096)</f>
        <v>5.58</v>
      </c>
      <c r="J2872" s="219">
        <f t="shared" si="89"/>
        <v>0</v>
      </c>
    </row>
    <row r="2873" spans="2:10">
      <c r="B2873" s="217">
        <v>41801</v>
      </c>
      <c r="C2873" s="218">
        <v>6.55</v>
      </c>
      <c r="D2873">
        <f>MAX(C2873:C$7096)</f>
        <v>6.55</v>
      </c>
      <c r="E2873" s="219">
        <f t="shared" si="88"/>
        <v>0</v>
      </c>
      <c r="H2873" s="241">
        <v>5.58</v>
      </c>
      <c r="I2873">
        <f>MAX(H2873:H$7096)</f>
        <v>5.58</v>
      </c>
      <c r="J2873" s="219">
        <f t="shared" si="89"/>
        <v>0</v>
      </c>
    </row>
    <row r="2874" spans="2:10">
      <c r="B2874" s="217">
        <v>41800</v>
      </c>
      <c r="C2874" s="218">
        <v>6.55</v>
      </c>
      <c r="D2874">
        <f>MAX(C2874:C$7096)</f>
        <v>6.55</v>
      </c>
      <c r="E2874" s="219">
        <f t="shared" si="88"/>
        <v>0</v>
      </c>
      <c r="H2874" s="241">
        <v>5.58</v>
      </c>
      <c r="I2874">
        <f>MAX(H2874:H$7096)</f>
        <v>5.58</v>
      </c>
      <c r="J2874" s="219">
        <f t="shared" si="89"/>
        <v>0</v>
      </c>
    </row>
    <row r="2875" spans="2:10">
      <c r="B2875" s="217">
        <v>41799</v>
      </c>
      <c r="C2875" s="218">
        <v>6.55</v>
      </c>
      <c r="D2875">
        <f>MAX(C2875:C$7096)</f>
        <v>6.55</v>
      </c>
      <c r="E2875" s="219">
        <f t="shared" si="88"/>
        <v>0</v>
      </c>
      <c r="H2875" s="241">
        <v>5.58</v>
      </c>
      <c r="I2875">
        <f>MAX(H2875:H$7096)</f>
        <v>5.58</v>
      </c>
      <c r="J2875" s="219">
        <f t="shared" si="89"/>
        <v>0</v>
      </c>
    </row>
    <row r="2876" spans="2:10">
      <c r="B2876" s="217">
        <v>41796</v>
      </c>
      <c r="C2876" s="218">
        <v>6.54</v>
      </c>
      <c r="D2876">
        <f>MAX(C2876:C$7096)</f>
        <v>6.54</v>
      </c>
      <c r="E2876" s="219">
        <f t="shared" si="88"/>
        <v>0</v>
      </c>
      <c r="H2876" s="241">
        <v>5.58</v>
      </c>
      <c r="I2876">
        <f>MAX(H2876:H$7096)</f>
        <v>5.58</v>
      </c>
      <c r="J2876" s="219">
        <f t="shared" si="89"/>
        <v>0</v>
      </c>
    </row>
    <row r="2877" spans="2:10">
      <c r="B2877" s="217">
        <v>41795</v>
      </c>
      <c r="C2877" s="218">
        <v>6.54</v>
      </c>
      <c r="D2877">
        <f>MAX(C2877:C$7096)</f>
        <v>6.54</v>
      </c>
      <c r="E2877" s="219">
        <f t="shared" si="88"/>
        <v>0</v>
      </c>
      <c r="H2877" s="241">
        <v>5.58</v>
      </c>
      <c r="I2877">
        <f>MAX(H2877:H$7096)</f>
        <v>5.58</v>
      </c>
      <c r="J2877" s="219">
        <f t="shared" si="89"/>
        <v>0</v>
      </c>
    </row>
    <row r="2878" spans="2:10">
      <c r="B2878" s="217">
        <v>41794</v>
      </c>
      <c r="C2878" s="218">
        <v>6.54</v>
      </c>
      <c r="D2878">
        <f>MAX(C2878:C$7096)</f>
        <v>6.54</v>
      </c>
      <c r="E2878" s="219">
        <f t="shared" si="88"/>
        <v>0</v>
      </c>
      <c r="H2878" s="241">
        <v>5.58</v>
      </c>
      <c r="I2878">
        <f>MAX(H2878:H$7096)</f>
        <v>5.58</v>
      </c>
      <c r="J2878" s="219">
        <f t="shared" si="89"/>
        <v>0</v>
      </c>
    </row>
    <row r="2879" spans="2:10">
      <c r="B2879" s="217">
        <v>41793</v>
      </c>
      <c r="C2879" s="218">
        <v>6.54</v>
      </c>
      <c r="D2879">
        <f>MAX(C2879:C$7096)</f>
        <v>6.54</v>
      </c>
      <c r="E2879" s="219">
        <f t="shared" si="88"/>
        <v>0</v>
      </c>
      <c r="H2879" s="241">
        <v>5.58</v>
      </c>
      <c r="I2879">
        <f>MAX(H2879:H$7096)</f>
        <v>5.58</v>
      </c>
      <c r="J2879" s="219">
        <f t="shared" si="89"/>
        <v>0</v>
      </c>
    </row>
    <row r="2880" spans="2:10">
      <c r="B2880" s="217">
        <v>41792</v>
      </c>
      <c r="C2880" s="218">
        <v>6.54</v>
      </c>
      <c r="D2880">
        <f>MAX(C2880:C$7096)</f>
        <v>6.54</v>
      </c>
      <c r="E2880" s="219">
        <f t="shared" si="88"/>
        <v>0</v>
      </c>
      <c r="H2880" s="241">
        <v>5.58</v>
      </c>
      <c r="I2880">
        <f>MAX(H2880:H$7096)</f>
        <v>5.58</v>
      </c>
      <c r="J2880" s="219">
        <f t="shared" si="89"/>
        <v>0</v>
      </c>
    </row>
    <row r="2881" spans="2:10">
      <c r="B2881" s="217">
        <v>41789</v>
      </c>
      <c r="C2881" s="218">
        <v>6.53</v>
      </c>
      <c r="D2881">
        <f>MAX(C2881:C$7096)</f>
        <v>6.53</v>
      </c>
      <c r="E2881" s="219">
        <f t="shared" si="88"/>
        <v>0</v>
      </c>
      <c r="H2881" s="241">
        <v>5.58</v>
      </c>
      <c r="I2881">
        <f>MAX(H2881:H$7096)</f>
        <v>5.58</v>
      </c>
      <c r="J2881" s="219">
        <f t="shared" si="89"/>
        <v>0</v>
      </c>
    </row>
    <row r="2882" spans="2:10">
      <c r="B2882" s="217">
        <v>41788</v>
      </c>
      <c r="C2882" s="218">
        <v>6.53</v>
      </c>
      <c r="D2882">
        <f>MAX(C2882:C$7096)</f>
        <v>6.53</v>
      </c>
      <c r="E2882" s="219">
        <f t="shared" ref="E2882:E2945" si="90">(C2882-D2882)/D2882</f>
        <v>0</v>
      </c>
      <c r="H2882" s="241">
        <v>5.37</v>
      </c>
      <c r="I2882">
        <f>MAX(H2882:H$7096)</f>
        <v>5.37</v>
      </c>
      <c r="J2882" s="219">
        <f t="shared" ref="J2882:J2945" si="91">(H2882-I2882)/I2882</f>
        <v>0</v>
      </c>
    </row>
    <row r="2883" spans="2:10">
      <c r="B2883" s="217">
        <v>41787</v>
      </c>
      <c r="C2883" s="218">
        <v>6.53</v>
      </c>
      <c r="D2883">
        <f>MAX(C2883:C$7096)</f>
        <v>6.53</v>
      </c>
      <c r="E2883" s="219">
        <f t="shared" si="90"/>
        <v>0</v>
      </c>
      <c r="H2883" s="241">
        <v>5.37</v>
      </c>
      <c r="I2883">
        <f>MAX(H2883:H$7096)</f>
        <v>5.37</v>
      </c>
      <c r="J2883" s="219">
        <f t="shared" si="91"/>
        <v>0</v>
      </c>
    </row>
    <row r="2884" spans="2:10">
      <c r="B2884" s="217">
        <v>41786</v>
      </c>
      <c r="C2884" s="218">
        <v>6.53</v>
      </c>
      <c r="D2884">
        <f>MAX(C2884:C$7096)</f>
        <v>6.53</v>
      </c>
      <c r="E2884" s="219">
        <f t="shared" si="90"/>
        <v>0</v>
      </c>
      <c r="H2884" s="241">
        <v>5.37</v>
      </c>
      <c r="I2884">
        <f>MAX(H2884:H$7096)</f>
        <v>5.37</v>
      </c>
      <c r="J2884" s="219">
        <f t="shared" si="91"/>
        <v>0</v>
      </c>
    </row>
    <row r="2885" spans="2:10">
      <c r="B2885" s="217">
        <v>41785</v>
      </c>
      <c r="C2885" s="218">
        <v>6.52</v>
      </c>
      <c r="D2885">
        <f>MAX(C2885:C$7096)</f>
        <v>6.52</v>
      </c>
      <c r="E2885" s="219">
        <f t="shared" si="90"/>
        <v>0</v>
      </c>
      <c r="H2885" s="241">
        <v>5.37</v>
      </c>
      <c r="I2885">
        <f>MAX(H2885:H$7096)</f>
        <v>5.37</v>
      </c>
      <c r="J2885" s="219">
        <f t="shared" si="91"/>
        <v>0</v>
      </c>
    </row>
    <row r="2886" spans="2:10">
      <c r="B2886" s="217">
        <v>41782</v>
      </c>
      <c r="C2886" s="218">
        <v>6.52</v>
      </c>
      <c r="D2886">
        <f>MAX(C2886:C$7096)</f>
        <v>6.52</v>
      </c>
      <c r="E2886" s="219">
        <f t="shared" si="90"/>
        <v>0</v>
      </c>
      <c r="H2886" s="241">
        <v>5.37</v>
      </c>
      <c r="I2886">
        <f>MAX(H2886:H$7096)</f>
        <v>5.37</v>
      </c>
      <c r="J2886" s="219">
        <f t="shared" si="91"/>
        <v>0</v>
      </c>
    </row>
    <row r="2887" spans="2:10">
      <c r="B2887" s="217">
        <v>41781</v>
      </c>
      <c r="C2887" s="218">
        <v>6.52</v>
      </c>
      <c r="D2887">
        <f>MAX(C2887:C$7096)</f>
        <v>6.52</v>
      </c>
      <c r="E2887" s="219">
        <f t="shared" si="90"/>
        <v>0</v>
      </c>
      <c r="H2887" s="241">
        <v>5.37</v>
      </c>
      <c r="I2887">
        <f>MAX(H2887:H$7096)</f>
        <v>5.37</v>
      </c>
      <c r="J2887" s="219">
        <f t="shared" si="91"/>
        <v>0</v>
      </c>
    </row>
    <row r="2888" spans="2:10">
      <c r="B2888" s="217">
        <v>41780</v>
      </c>
      <c r="C2888" s="218">
        <v>6.52</v>
      </c>
      <c r="D2888">
        <f>MAX(C2888:C$7096)</f>
        <v>6.52</v>
      </c>
      <c r="E2888" s="219">
        <f t="shared" si="90"/>
        <v>0</v>
      </c>
      <c r="H2888" s="241">
        <v>5.37</v>
      </c>
      <c r="I2888">
        <f>MAX(H2888:H$7096)</f>
        <v>5.37</v>
      </c>
      <c r="J2888" s="219">
        <f t="shared" si="91"/>
        <v>0</v>
      </c>
    </row>
    <row r="2889" spans="2:10">
      <c r="B2889" s="217">
        <v>41779</v>
      </c>
      <c r="C2889" s="218">
        <v>6.52</v>
      </c>
      <c r="D2889">
        <f>MAX(C2889:C$7096)</f>
        <v>6.52</v>
      </c>
      <c r="E2889" s="219">
        <f t="shared" si="90"/>
        <v>0</v>
      </c>
      <c r="H2889" s="241">
        <v>5.37</v>
      </c>
      <c r="I2889">
        <f>MAX(H2889:H$7096)</f>
        <v>5.37</v>
      </c>
      <c r="J2889" s="219">
        <f t="shared" si="91"/>
        <v>0</v>
      </c>
    </row>
    <row r="2890" spans="2:10">
      <c r="B2890" s="217">
        <v>41778</v>
      </c>
      <c r="C2890" s="218">
        <v>6.51</v>
      </c>
      <c r="D2890">
        <f>MAX(C2890:C$7096)</f>
        <v>6.51</v>
      </c>
      <c r="E2890" s="219">
        <f t="shared" si="90"/>
        <v>0</v>
      </c>
      <c r="H2890" s="241">
        <v>5.37</v>
      </c>
      <c r="I2890">
        <f>MAX(H2890:H$7096)</f>
        <v>5.37</v>
      </c>
      <c r="J2890" s="219">
        <f t="shared" si="91"/>
        <v>0</v>
      </c>
    </row>
    <row r="2891" spans="2:10">
      <c r="B2891" s="217">
        <v>41775</v>
      </c>
      <c r="C2891" s="218">
        <v>6.51</v>
      </c>
      <c r="D2891">
        <f>MAX(C2891:C$7096)</f>
        <v>6.51</v>
      </c>
      <c r="E2891" s="219">
        <f t="shared" si="90"/>
        <v>0</v>
      </c>
      <c r="H2891" s="241">
        <v>5.37</v>
      </c>
      <c r="I2891">
        <f>MAX(H2891:H$7096)</f>
        <v>5.37</v>
      </c>
      <c r="J2891" s="219">
        <f t="shared" si="91"/>
        <v>0</v>
      </c>
    </row>
    <row r="2892" spans="2:10">
      <c r="B2892" s="217">
        <v>41774</v>
      </c>
      <c r="C2892" s="218">
        <v>6.51</v>
      </c>
      <c r="D2892">
        <f>MAX(C2892:C$7096)</f>
        <v>6.51</v>
      </c>
      <c r="E2892" s="219">
        <f t="shared" si="90"/>
        <v>0</v>
      </c>
      <c r="H2892" s="241">
        <v>5.37</v>
      </c>
      <c r="I2892">
        <f>MAX(H2892:H$7096)</f>
        <v>5.37</v>
      </c>
      <c r="J2892" s="219">
        <f t="shared" si="91"/>
        <v>0</v>
      </c>
    </row>
    <row r="2893" spans="2:10">
      <c r="B2893" s="217">
        <v>41773</v>
      </c>
      <c r="C2893" s="218">
        <v>6.51</v>
      </c>
      <c r="D2893">
        <f>MAX(C2893:C$7096)</f>
        <v>6.51</v>
      </c>
      <c r="E2893" s="219">
        <f t="shared" si="90"/>
        <v>0</v>
      </c>
      <c r="H2893" s="241">
        <v>5.37</v>
      </c>
      <c r="I2893">
        <f>MAX(H2893:H$7096)</f>
        <v>5.37</v>
      </c>
      <c r="J2893" s="219">
        <f t="shared" si="91"/>
        <v>0</v>
      </c>
    </row>
    <row r="2894" spans="2:10">
      <c r="B2894" s="217">
        <v>41772</v>
      </c>
      <c r="C2894" s="218">
        <v>6.51</v>
      </c>
      <c r="D2894">
        <f>MAX(C2894:C$7096)</f>
        <v>6.51</v>
      </c>
      <c r="E2894" s="219">
        <f t="shared" si="90"/>
        <v>0</v>
      </c>
      <c r="H2894" s="241">
        <v>5.37</v>
      </c>
      <c r="I2894">
        <f>MAX(H2894:H$7096)</f>
        <v>5.37</v>
      </c>
      <c r="J2894" s="219">
        <f t="shared" si="91"/>
        <v>0</v>
      </c>
    </row>
    <row r="2895" spans="2:10">
      <c r="B2895" s="217">
        <v>41771</v>
      </c>
      <c r="C2895" s="218">
        <v>6.5</v>
      </c>
      <c r="D2895">
        <f>MAX(C2895:C$7096)</f>
        <v>6.5</v>
      </c>
      <c r="E2895" s="219">
        <f t="shared" si="90"/>
        <v>0</v>
      </c>
      <c r="H2895" s="241">
        <v>5.37</v>
      </c>
      <c r="I2895">
        <f>MAX(H2895:H$7096)</f>
        <v>5.37</v>
      </c>
      <c r="J2895" s="219">
        <f t="shared" si="91"/>
        <v>0</v>
      </c>
    </row>
    <row r="2896" spans="2:10">
      <c r="B2896" s="217">
        <v>41768</v>
      </c>
      <c r="C2896" s="218">
        <v>6.5</v>
      </c>
      <c r="D2896">
        <f>MAX(C2896:C$7096)</f>
        <v>6.5</v>
      </c>
      <c r="E2896" s="219">
        <f t="shared" si="90"/>
        <v>0</v>
      </c>
      <c r="H2896" s="241">
        <v>5.37</v>
      </c>
      <c r="I2896">
        <f>MAX(H2896:H$7096)</f>
        <v>5.37</v>
      </c>
      <c r="J2896" s="219">
        <f t="shared" si="91"/>
        <v>0</v>
      </c>
    </row>
    <row r="2897" spans="2:10">
      <c r="B2897" s="217">
        <v>41767</v>
      </c>
      <c r="C2897" s="218">
        <v>6.5</v>
      </c>
      <c r="D2897">
        <f>MAX(C2897:C$7096)</f>
        <v>6.5</v>
      </c>
      <c r="E2897" s="219">
        <f t="shared" si="90"/>
        <v>0</v>
      </c>
      <c r="H2897" s="241">
        <v>5.37</v>
      </c>
      <c r="I2897">
        <f>MAX(H2897:H$7096)</f>
        <v>5.37</v>
      </c>
      <c r="J2897" s="219">
        <f t="shared" si="91"/>
        <v>0</v>
      </c>
    </row>
    <row r="2898" spans="2:10">
      <c r="B2898" s="217">
        <v>41766</v>
      </c>
      <c r="C2898" s="218">
        <v>6.5</v>
      </c>
      <c r="D2898">
        <f>MAX(C2898:C$7096)</f>
        <v>6.5</v>
      </c>
      <c r="E2898" s="219">
        <f t="shared" si="90"/>
        <v>0</v>
      </c>
      <c r="H2898" s="241">
        <v>5.37</v>
      </c>
      <c r="I2898">
        <f>MAX(H2898:H$7096)</f>
        <v>5.37</v>
      </c>
      <c r="J2898" s="219">
        <f t="shared" si="91"/>
        <v>0</v>
      </c>
    </row>
    <row r="2899" spans="2:10">
      <c r="B2899" s="217">
        <v>41765</v>
      </c>
      <c r="C2899" s="218">
        <v>6.5</v>
      </c>
      <c r="D2899">
        <f>MAX(C2899:C$7096)</f>
        <v>6.5</v>
      </c>
      <c r="E2899" s="219">
        <f t="shared" si="90"/>
        <v>0</v>
      </c>
      <c r="H2899" s="241">
        <v>5.37</v>
      </c>
      <c r="I2899">
        <f>MAX(H2899:H$7096)</f>
        <v>5.37</v>
      </c>
      <c r="J2899" s="219">
        <f t="shared" si="91"/>
        <v>0</v>
      </c>
    </row>
    <row r="2900" spans="2:10">
      <c r="B2900" s="217">
        <v>41764</v>
      </c>
      <c r="C2900" s="218">
        <v>6.49</v>
      </c>
      <c r="D2900">
        <f>MAX(C2900:C$7096)</f>
        <v>6.49</v>
      </c>
      <c r="E2900" s="219">
        <f t="shared" si="90"/>
        <v>0</v>
      </c>
      <c r="H2900" s="241">
        <v>5.37</v>
      </c>
      <c r="I2900">
        <f>MAX(H2900:H$7096)</f>
        <v>5.37</v>
      </c>
      <c r="J2900" s="219">
        <f t="shared" si="91"/>
        <v>0</v>
      </c>
    </row>
    <row r="2901" spans="2:10">
      <c r="B2901" s="217">
        <v>41761</v>
      </c>
      <c r="C2901" s="218">
        <v>6.49</v>
      </c>
      <c r="D2901">
        <f>MAX(C2901:C$7096)</f>
        <v>6.49</v>
      </c>
      <c r="E2901" s="219">
        <f t="shared" si="90"/>
        <v>0</v>
      </c>
      <c r="H2901" s="241">
        <v>5.37</v>
      </c>
      <c r="I2901">
        <f>MAX(H2901:H$7096)</f>
        <v>5.37</v>
      </c>
      <c r="J2901" s="219">
        <f t="shared" si="91"/>
        <v>0</v>
      </c>
    </row>
    <row r="2902" spans="2:10">
      <c r="B2902" s="217">
        <v>41760</v>
      </c>
      <c r="C2902" s="218">
        <v>6.49</v>
      </c>
      <c r="D2902">
        <f>MAX(C2902:C$7096)</f>
        <v>6.49</v>
      </c>
      <c r="E2902" s="219">
        <f t="shared" si="90"/>
        <v>0</v>
      </c>
      <c r="H2902" s="241">
        <v>5.37</v>
      </c>
      <c r="I2902">
        <f>MAX(H2902:H$7096)</f>
        <v>5.37</v>
      </c>
      <c r="J2902" s="219">
        <f t="shared" si="91"/>
        <v>0</v>
      </c>
    </row>
    <row r="2903" spans="2:10">
      <c r="B2903" s="217">
        <v>41759</v>
      </c>
      <c r="C2903" s="218">
        <v>6.49</v>
      </c>
      <c r="D2903">
        <f>MAX(C2903:C$7096)</f>
        <v>6.49</v>
      </c>
      <c r="E2903" s="219">
        <f t="shared" si="90"/>
        <v>0</v>
      </c>
      <c r="H2903" s="241">
        <v>5.37</v>
      </c>
      <c r="I2903">
        <f>MAX(H2903:H$7096)</f>
        <v>5.37</v>
      </c>
      <c r="J2903" s="219">
        <f t="shared" si="91"/>
        <v>0</v>
      </c>
    </row>
    <row r="2904" spans="2:10">
      <c r="B2904" s="217">
        <v>41758</v>
      </c>
      <c r="C2904" s="218">
        <v>6.48</v>
      </c>
      <c r="D2904">
        <f>MAX(C2904:C$7096)</f>
        <v>6.48</v>
      </c>
      <c r="E2904" s="219">
        <f t="shared" si="90"/>
        <v>0</v>
      </c>
      <c r="H2904" s="241">
        <v>5.37</v>
      </c>
      <c r="I2904">
        <f>MAX(H2904:H$7096)</f>
        <v>5.37</v>
      </c>
      <c r="J2904" s="219">
        <f t="shared" si="91"/>
        <v>0</v>
      </c>
    </row>
    <row r="2905" spans="2:10">
      <c r="B2905" s="217">
        <v>41757</v>
      </c>
      <c r="C2905" s="218">
        <v>6.48</v>
      </c>
      <c r="D2905">
        <f>MAX(C2905:C$7096)</f>
        <v>6.48</v>
      </c>
      <c r="E2905" s="219">
        <f t="shared" si="90"/>
        <v>0</v>
      </c>
      <c r="H2905" s="241">
        <v>5.37</v>
      </c>
      <c r="I2905">
        <f>MAX(H2905:H$7096)</f>
        <v>5.37</v>
      </c>
      <c r="J2905" s="219">
        <f t="shared" si="91"/>
        <v>0</v>
      </c>
    </row>
    <row r="2906" spans="2:10">
      <c r="B2906" s="217">
        <v>41754</v>
      </c>
      <c r="C2906" s="218">
        <v>6.35</v>
      </c>
      <c r="D2906">
        <f>MAX(C2906:C$7096)</f>
        <v>6.35</v>
      </c>
      <c r="E2906" s="219">
        <f t="shared" si="90"/>
        <v>0</v>
      </c>
      <c r="H2906" s="241">
        <v>5.37</v>
      </c>
      <c r="I2906">
        <f>MAX(H2906:H$7096)</f>
        <v>5.37</v>
      </c>
      <c r="J2906" s="219">
        <f t="shared" si="91"/>
        <v>0</v>
      </c>
    </row>
    <row r="2907" spans="2:10">
      <c r="B2907" s="217">
        <v>41753</v>
      </c>
      <c r="C2907" s="218">
        <v>6.35</v>
      </c>
      <c r="D2907">
        <f>MAX(C2907:C$7096)</f>
        <v>6.35</v>
      </c>
      <c r="E2907" s="219">
        <f t="shared" si="90"/>
        <v>0</v>
      </c>
      <c r="H2907" s="241">
        <v>5.37</v>
      </c>
      <c r="I2907">
        <f>MAX(H2907:H$7096)</f>
        <v>5.37</v>
      </c>
      <c r="J2907" s="219">
        <f t="shared" si="91"/>
        <v>0</v>
      </c>
    </row>
    <row r="2908" spans="2:10">
      <c r="B2908" s="217">
        <v>41752</v>
      </c>
      <c r="C2908" s="218">
        <v>6.35</v>
      </c>
      <c r="D2908">
        <f>MAX(C2908:C$7096)</f>
        <v>6.35</v>
      </c>
      <c r="E2908" s="219">
        <f t="shared" si="90"/>
        <v>0</v>
      </c>
      <c r="H2908" s="241">
        <v>5.37</v>
      </c>
      <c r="I2908">
        <f>MAX(H2908:H$7096)</f>
        <v>5.37</v>
      </c>
      <c r="J2908" s="219">
        <f t="shared" si="91"/>
        <v>0</v>
      </c>
    </row>
    <row r="2909" spans="2:10">
      <c r="B2909" s="217">
        <v>41751</v>
      </c>
      <c r="C2909" s="218">
        <v>6.35</v>
      </c>
      <c r="D2909">
        <f>MAX(C2909:C$7096)</f>
        <v>6.35</v>
      </c>
      <c r="E2909" s="219">
        <f t="shared" si="90"/>
        <v>0</v>
      </c>
      <c r="H2909" s="241">
        <v>5.37</v>
      </c>
      <c r="I2909">
        <f>MAX(H2909:H$7096)</f>
        <v>5.37</v>
      </c>
      <c r="J2909" s="219">
        <f t="shared" si="91"/>
        <v>0</v>
      </c>
    </row>
    <row r="2910" spans="2:10">
      <c r="B2910" s="217">
        <v>41750</v>
      </c>
      <c r="C2910" s="218">
        <v>6.34</v>
      </c>
      <c r="D2910">
        <f>MAX(C2910:C$7096)</f>
        <v>6.34</v>
      </c>
      <c r="E2910" s="219">
        <f t="shared" si="90"/>
        <v>0</v>
      </c>
      <c r="H2910" s="241">
        <v>5.37</v>
      </c>
      <c r="I2910">
        <f>MAX(H2910:H$7096)</f>
        <v>5.37</v>
      </c>
      <c r="J2910" s="219">
        <f t="shared" si="91"/>
        <v>0</v>
      </c>
    </row>
    <row r="2911" spans="2:10">
      <c r="B2911" s="217">
        <v>41747</v>
      </c>
      <c r="C2911" s="218">
        <v>6.34</v>
      </c>
      <c r="D2911">
        <f>MAX(C2911:C$7096)</f>
        <v>6.34</v>
      </c>
      <c r="E2911" s="219">
        <f t="shared" si="90"/>
        <v>0</v>
      </c>
      <c r="H2911" s="241">
        <v>5.37</v>
      </c>
      <c r="I2911">
        <f>MAX(H2911:H$7096)</f>
        <v>5.37</v>
      </c>
      <c r="J2911" s="219">
        <f t="shared" si="91"/>
        <v>0</v>
      </c>
    </row>
    <row r="2912" spans="2:10">
      <c r="B2912" s="217">
        <v>41746</v>
      </c>
      <c r="C2912" s="218">
        <v>6.34</v>
      </c>
      <c r="D2912">
        <f>MAX(C2912:C$7096)</f>
        <v>6.34</v>
      </c>
      <c r="E2912" s="219">
        <f t="shared" si="90"/>
        <v>0</v>
      </c>
      <c r="H2912" s="241">
        <v>5.37</v>
      </c>
      <c r="I2912">
        <f>MAX(H2912:H$7096)</f>
        <v>5.37</v>
      </c>
      <c r="J2912" s="219">
        <f t="shared" si="91"/>
        <v>0</v>
      </c>
    </row>
    <row r="2913" spans="2:10">
      <c r="B2913" s="217">
        <v>41745</v>
      </c>
      <c r="C2913" s="218">
        <v>6.34</v>
      </c>
      <c r="D2913">
        <f>MAX(C2913:C$7096)</f>
        <v>6.34</v>
      </c>
      <c r="E2913" s="219">
        <f t="shared" si="90"/>
        <v>0</v>
      </c>
      <c r="H2913" s="241">
        <v>5.37</v>
      </c>
      <c r="I2913">
        <f>MAX(H2913:H$7096)</f>
        <v>5.37</v>
      </c>
      <c r="J2913" s="219">
        <f t="shared" si="91"/>
        <v>0</v>
      </c>
    </row>
    <row r="2914" spans="2:10">
      <c r="B2914" s="217">
        <v>41744</v>
      </c>
      <c r="C2914" s="218">
        <v>6.34</v>
      </c>
      <c r="D2914">
        <f>MAX(C2914:C$7096)</f>
        <v>6.34</v>
      </c>
      <c r="E2914" s="219">
        <f t="shared" si="90"/>
        <v>0</v>
      </c>
      <c r="H2914" s="241">
        <v>5.37</v>
      </c>
      <c r="I2914">
        <f>MAX(H2914:H$7096)</f>
        <v>5.37</v>
      </c>
      <c r="J2914" s="219">
        <f t="shared" si="91"/>
        <v>0</v>
      </c>
    </row>
    <row r="2915" spans="2:10">
      <c r="B2915" s="217">
        <v>41743</v>
      </c>
      <c r="C2915" s="218">
        <v>6.33</v>
      </c>
      <c r="D2915">
        <f>MAX(C2915:C$7096)</f>
        <v>6.33</v>
      </c>
      <c r="E2915" s="219">
        <f t="shared" si="90"/>
        <v>0</v>
      </c>
      <c r="H2915" s="241">
        <v>5.37</v>
      </c>
      <c r="I2915">
        <f>MAX(H2915:H$7096)</f>
        <v>5.37</v>
      </c>
      <c r="J2915" s="219">
        <f t="shared" si="91"/>
        <v>0</v>
      </c>
    </row>
    <row r="2916" spans="2:10">
      <c r="B2916" s="217">
        <v>41740</v>
      </c>
      <c r="C2916" s="218">
        <v>6.33</v>
      </c>
      <c r="D2916">
        <f>MAX(C2916:C$7096)</f>
        <v>6.33</v>
      </c>
      <c r="E2916" s="219">
        <f t="shared" si="90"/>
        <v>0</v>
      </c>
      <c r="H2916" s="241">
        <v>5.37</v>
      </c>
      <c r="I2916">
        <f>MAX(H2916:H$7096)</f>
        <v>5.37</v>
      </c>
      <c r="J2916" s="219">
        <f t="shared" si="91"/>
        <v>0</v>
      </c>
    </row>
    <row r="2917" spans="2:10">
      <c r="B2917" s="217">
        <v>41739</v>
      </c>
      <c r="C2917" s="218">
        <v>6.33</v>
      </c>
      <c r="D2917">
        <f>MAX(C2917:C$7096)</f>
        <v>6.33</v>
      </c>
      <c r="E2917" s="219">
        <f t="shared" si="90"/>
        <v>0</v>
      </c>
      <c r="H2917" s="241">
        <v>5.37</v>
      </c>
      <c r="I2917">
        <f>MAX(H2917:H$7096)</f>
        <v>5.37</v>
      </c>
      <c r="J2917" s="219">
        <f t="shared" si="91"/>
        <v>0</v>
      </c>
    </row>
    <row r="2918" spans="2:10">
      <c r="B2918" s="217">
        <v>41738</v>
      </c>
      <c r="C2918" s="218">
        <v>6.33</v>
      </c>
      <c r="D2918">
        <f>MAX(C2918:C$7096)</f>
        <v>6.33</v>
      </c>
      <c r="E2918" s="219">
        <f t="shared" si="90"/>
        <v>0</v>
      </c>
      <c r="H2918" s="241">
        <v>5.37</v>
      </c>
      <c r="I2918">
        <f>MAX(H2918:H$7096)</f>
        <v>5.37</v>
      </c>
      <c r="J2918" s="219">
        <f t="shared" si="91"/>
        <v>0</v>
      </c>
    </row>
    <row r="2919" spans="2:10">
      <c r="B2919" s="217">
        <v>41737</v>
      </c>
      <c r="C2919" s="218">
        <v>6.33</v>
      </c>
      <c r="D2919">
        <f>MAX(C2919:C$7096)</f>
        <v>6.33</v>
      </c>
      <c r="E2919" s="219">
        <f t="shared" si="90"/>
        <v>0</v>
      </c>
      <c r="H2919" s="241">
        <v>5.37</v>
      </c>
      <c r="I2919">
        <f>MAX(H2919:H$7096)</f>
        <v>5.37</v>
      </c>
      <c r="J2919" s="219">
        <f t="shared" si="91"/>
        <v>0</v>
      </c>
    </row>
    <row r="2920" spans="2:10">
      <c r="B2920" s="217">
        <v>41736</v>
      </c>
      <c r="C2920" s="218">
        <v>6.32</v>
      </c>
      <c r="D2920">
        <f>MAX(C2920:C$7096)</f>
        <v>6.32</v>
      </c>
      <c r="E2920" s="219">
        <f t="shared" si="90"/>
        <v>0</v>
      </c>
      <c r="H2920" s="241">
        <v>5.37</v>
      </c>
      <c r="I2920">
        <f>MAX(H2920:H$7096)</f>
        <v>5.37</v>
      </c>
      <c r="J2920" s="219">
        <f t="shared" si="91"/>
        <v>0</v>
      </c>
    </row>
    <row r="2921" spans="2:10">
      <c r="B2921" s="217">
        <v>41733</v>
      </c>
      <c r="C2921" s="218">
        <v>6.32</v>
      </c>
      <c r="D2921">
        <f>MAX(C2921:C$7096)</f>
        <v>6.32</v>
      </c>
      <c r="E2921" s="219">
        <f t="shared" si="90"/>
        <v>0</v>
      </c>
      <c r="H2921" s="241">
        <v>5.37</v>
      </c>
      <c r="I2921">
        <f>MAX(H2921:H$7096)</f>
        <v>5.37</v>
      </c>
      <c r="J2921" s="219">
        <f t="shared" si="91"/>
        <v>0</v>
      </c>
    </row>
    <row r="2922" spans="2:10">
      <c r="B2922" s="217">
        <v>41732</v>
      </c>
      <c r="C2922" s="218">
        <v>6.32</v>
      </c>
      <c r="D2922">
        <f>MAX(C2922:C$7096)</f>
        <v>6.32</v>
      </c>
      <c r="E2922" s="219">
        <f t="shared" si="90"/>
        <v>0</v>
      </c>
      <c r="H2922" s="241">
        <v>5.37</v>
      </c>
      <c r="I2922">
        <f>MAX(H2922:H$7096)</f>
        <v>5.37</v>
      </c>
      <c r="J2922" s="219">
        <f t="shared" si="91"/>
        <v>0</v>
      </c>
    </row>
    <row r="2923" spans="2:10">
      <c r="B2923" s="217">
        <v>41731</v>
      </c>
      <c r="C2923" s="218">
        <v>6.32</v>
      </c>
      <c r="D2923">
        <f>MAX(C2923:C$7096)</f>
        <v>6.32</v>
      </c>
      <c r="E2923" s="219">
        <f t="shared" si="90"/>
        <v>0</v>
      </c>
      <c r="H2923" s="241">
        <v>5.37</v>
      </c>
      <c r="I2923">
        <f>MAX(H2923:H$7096)</f>
        <v>5.37</v>
      </c>
      <c r="J2923" s="219">
        <f t="shared" si="91"/>
        <v>0</v>
      </c>
    </row>
    <row r="2924" spans="2:10">
      <c r="B2924" s="217">
        <v>41730</v>
      </c>
      <c r="C2924" s="218">
        <v>6.31</v>
      </c>
      <c r="D2924">
        <f>MAX(C2924:C$7096)</f>
        <v>6.31</v>
      </c>
      <c r="E2924" s="219">
        <f t="shared" si="90"/>
        <v>0</v>
      </c>
      <c r="H2924" s="241">
        <v>5.37</v>
      </c>
      <c r="I2924">
        <f>MAX(H2924:H$7096)</f>
        <v>5.37</v>
      </c>
      <c r="J2924" s="219">
        <f t="shared" si="91"/>
        <v>0</v>
      </c>
    </row>
    <row r="2925" spans="2:10">
      <c r="B2925" s="217">
        <v>41729</v>
      </c>
      <c r="C2925" s="218">
        <v>6.31</v>
      </c>
      <c r="D2925">
        <f>MAX(C2925:C$7096)</f>
        <v>6.31</v>
      </c>
      <c r="E2925" s="219">
        <f t="shared" si="90"/>
        <v>0</v>
      </c>
      <c r="H2925" s="241">
        <v>5.37</v>
      </c>
      <c r="I2925">
        <f>MAX(H2925:H$7096)</f>
        <v>5.37</v>
      </c>
      <c r="J2925" s="219">
        <f t="shared" si="91"/>
        <v>0</v>
      </c>
    </row>
    <row r="2926" spans="2:10">
      <c r="B2926" s="217">
        <v>41726</v>
      </c>
      <c r="C2926" s="218">
        <v>6.31</v>
      </c>
      <c r="D2926">
        <f>MAX(C2926:C$7096)</f>
        <v>6.31</v>
      </c>
      <c r="E2926" s="219">
        <f t="shared" si="90"/>
        <v>0</v>
      </c>
      <c r="H2926" s="241">
        <v>5.37</v>
      </c>
      <c r="I2926">
        <f>MAX(H2926:H$7096)</f>
        <v>5.37</v>
      </c>
      <c r="J2926" s="219">
        <f t="shared" si="91"/>
        <v>0</v>
      </c>
    </row>
    <row r="2927" spans="2:10">
      <c r="B2927" s="217">
        <v>41725</v>
      </c>
      <c r="C2927" s="218">
        <v>6.31</v>
      </c>
      <c r="D2927">
        <f>MAX(C2927:C$7096)</f>
        <v>6.31</v>
      </c>
      <c r="E2927" s="219">
        <f t="shared" si="90"/>
        <v>0</v>
      </c>
      <c r="H2927" s="241">
        <v>5.37</v>
      </c>
      <c r="I2927">
        <f>MAX(H2927:H$7096)</f>
        <v>5.37</v>
      </c>
      <c r="J2927" s="219">
        <f t="shared" si="91"/>
        <v>0</v>
      </c>
    </row>
    <row r="2928" spans="2:10">
      <c r="B2928" s="217">
        <v>41724</v>
      </c>
      <c r="C2928" s="218">
        <v>6.31</v>
      </c>
      <c r="D2928">
        <f>MAX(C2928:C$7096)</f>
        <v>6.31</v>
      </c>
      <c r="E2928" s="219">
        <f t="shared" si="90"/>
        <v>0</v>
      </c>
      <c r="H2928" s="241">
        <v>5.37</v>
      </c>
      <c r="I2928">
        <f>MAX(H2928:H$7096)</f>
        <v>5.37</v>
      </c>
      <c r="J2928" s="219">
        <f t="shared" si="91"/>
        <v>0</v>
      </c>
    </row>
    <row r="2929" spans="2:10">
      <c r="B2929" s="217">
        <v>41723</v>
      </c>
      <c r="C2929" s="218">
        <v>6.3</v>
      </c>
      <c r="D2929">
        <f>MAX(C2929:C$7096)</f>
        <v>6.3</v>
      </c>
      <c r="E2929" s="219">
        <f t="shared" si="90"/>
        <v>0</v>
      </c>
      <c r="H2929" s="241">
        <v>5.37</v>
      </c>
      <c r="I2929">
        <f>MAX(H2929:H$7096)</f>
        <v>5.37</v>
      </c>
      <c r="J2929" s="219">
        <f t="shared" si="91"/>
        <v>0</v>
      </c>
    </row>
    <row r="2930" spans="2:10">
      <c r="B2930" s="217">
        <v>41722</v>
      </c>
      <c r="C2930" s="218">
        <v>6.3</v>
      </c>
      <c r="D2930">
        <f>MAX(C2930:C$7096)</f>
        <v>6.3</v>
      </c>
      <c r="E2930" s="219">
        <f t="shared" si="90"/>
        <v>0</v>
      </c>
      <c r="H2930" s="241">
        <v>5.37</v>
      </c>
      <c r="I2930">
        <f>MAX(H2930:H$7096)</f>
        <v>5.37</v>
      </c>
      <c r="J2930" s="219">
        <f t="shared" si="91"/>
        <v>0</v>
      </c>
    </row>
    <row r="2931" spans="2:10">
      <c r="B2931" s="217">
        <v>41719</v>
      </c>
      <c r="C2931" s="218">
        <v>6.3</v>
      </c>
      <c r="D2931">
        <f>MAX(C2931:C$7096)</f>
        <v>6.3</v>
      </c>
      <c r="E2931" s="219">
        <f t="shared" si="90"/>
        <v>0</v>
      </c>
      <c r="H2931" s="241">
        <v>5.37</v>
      </c>
      <c r="I2931">
        <f>MAX(H2931:H$7096)</f>
        <v>5.37</v>
      </c>
      <c r="J2931" s="219">
        <f t="shared" si="91"/>
        <v>0</v>
      </c>
    </row>
    <row r="2932" spans="2:10">
      <c r="B2932" s="217">
        <v>41718</v>
      </c>
      <c r="C2932" s="218">
        <v>6.3</v>
      </c>
      <c r="D2932">
        <f>MAX(C2932:C$7096)</f>
        <v>6.3</v>
      </c>
      <c r="E2932" s="219">
        <f t="shared" si="90"/>
        <v>0</v>
      </c>
      <c r="H2932" s="241">
        <v>5.37</v>
      </c>
      <c r="I2932">
        <f>MAX(H2932:H$7096)</f>
        <v>5.37</v>
      </c>
      <c r="J2932" s="219">
        <f t="shared" si="91"/>
        <v>0</v>
      </c>
    </row>
    <row r="2933" spans="2:10">
      <c r="B2933" s="217">
        <v>41717</v>
      </c>
      <c r="C2933" s="218">
        <v>6.3</v>
      </c>
      <c r="D2933">
        <f>MAX(C2933:C$7096)</f>
        <v>6.3</v>
      </c>
      <c r="E2933" s="219">
        <f t="shared" si="90"/>
        <v>0</v>
      </c>
      <c r="H2933" s="241">
        <v>5.37</v>
      </c>
      <c r="I2933">
        <f>MAX(H2933:H$7096)</f>
        <v>5.37</v>
      </c>
      <c r="J2933" s="219">
        <f t="shared" si="91"/>
        <v>0</v>
      </c>
    </row>
    <row r="2934" spans="2:10">
      <c r="B2934" s="217">
        <v>41716</v>
      </c>
      <c r="C2934" s="218">
        <v>6.29</v>
      </c>
      <c r="D2934">
        <f>MAX(C2934:C$7096)</f>
        <v>6.3</v>
      </c>
      <c r="E2934" s="219">
        <f t="shared" si="90"/>
        <v>-1.5873015873015535E-3</v>
      </c>
      <c r="H2934" s="241">
        <v>5.37</v>
      </c>
      <c r="I2934">
        <f>MAX(H2934:H$7096)</f>
        <v>5.37</v>
      </c>
      <c r="J2934" s="219">
        <f t="shared" si="91"/>
        <v>0</v>
      </c>
    </row>
    <row r="2935" spans="2:10">
      <c r="B2935" s="217">
        <v>41715</v>
      </c>
      <c r="C2935" s="218">
        <v>6.29</v>
      </c>
      <c r="D2935">
        <f>MAX(C2935:C$7096)</f>
        <v>6.3</v>
      </c>
      <c r="E2935" s="219">
        <f t="shared" si="90"/>
        <v>-1.5873015873015535E-3</v>
      </c>
      <c r="H2935" s="241">
        <v>5.37</v>
      </c>
      <c r="I2935">
        <f>MAX(H2935:H$7096)</f>
        <v>5.37</v>
      </c>
      <c r="J2935" s="219">
        <f t="shared" si="91"/>
        <v>0</v>
      </c>
    </row>
    <row r="2936" spans="2:10">
      <c r="B2936" s="217">
        <v>41712</v>
      </c>
      <c r="C2936" s="218">
        <v>6.29</v>
      </c>
      <c r="D2936">
        <f>MAX(C2936:C$7096)</f>
        <v>6.3</v>
      </c>
      <c r="E2936" s="219">
        <f t="shared" si="90"/>
        <v>-1.5873015873015535E-3</v>
      </c>
      <c r="H2936" s="241">
        <v>5.37</v>
      </c>
      <c r="I2936">
        <f>MAX(H2936:H$7096)</f>
        <v>5.37</v>
      </c>
      <c r="J2936" s="219">
        <f t="shared" si="91"/>
        <v>0</v>
      </c>
    </row>
    <row r="2937" spans="2:10">
      <c r="B2937" s="217">
        <v>41711</v>
      </c>
      <c r="C2937" s="218">
        <v>6.29</v>
      </c>
      <c r="D2937">
        <f>MAX(C2937:C$7096)</f>
        <v>6.3</v>
      </c>
      <c r="E2937" s="219">
        <f t="shared" si="90"/>
        <v>-1.5873015873015535E-3</v>
      </c>
      <c r="H2937" s="241">
        <v>5.37</v>
      </c>
      <c r="I2937">
        <f>MAX(H2937:H$7096)</f>
        <v>5.37</v>
      </c>
      <c r="J2937" s="219">
        <f t="shared" si="91"/>
        <v>0</v>
      </c>
    </row>
    <row r="2938" spans="2:10">
      <c r="B2938" s="217">
        <v>41710</v>
      </c>
      <c r="C2938" s="218">
        <v>6.28</v>
      </c>
      <c r="D2938">
        <f>MAX(C2938:C$7096)</f>
        <v>6.3</v>
      </c>
      <c r="E2938" s="219">
        <f t="shared" si="90"/>
        <v>-3.1746031746031069E-3</v>
      </c>
      <c r="H2938" s="241">
        <v>5.37</v>
      </c>
      <c r="I2938">
        <f>MAX(H2938:H$7096)</f>
        <v>5.37</v>
      </c>
      <c r="J2938" s="219">
        <f t="shared" si="91"/>
        <v>0</v>
      </c>
    </row>
    <row r="2939" spans="2:10">
      <c r="B2939" s="217">
        <v>41709</v>
      </c>
      <c r="C2939" s="218">
        <v>6.28</v>
      </c>
      <c r="D2939">
        <f>MAX(C2939:C$7096)</f>
        <v>6.3</v>
      </c>
      <c r="E2939" s="219">
        <f t="shared" si="90"/>
        <v>-3.1746031746031069E-3</v>
      </c>
      <c r="H2939" s="241">
        <v>5.37</v>
      </c>
      <c r="I2939">
        <f>MAX(H2939:H$7096)</f>
        <v>5.37</v>
      </c>
      <c r="J2939" s="219">
        <f t="shared" si="91"/>
        <v>0</v>
      </c>
    </row>
    <row r="2940" spans="2:10">
      <c r="B2940" s="217">
        <v>41708</v>
      </c>
      <c r="C2940" s="218">
        <v>6.28</v>
      </c>
      <c r="D2940">
        <f>MAX(C2940:C$7096)</f>
        <v>6.3</v>
      </c>
      <c r="E2940" s="219">
        <f t="shared" si="90"/>
        <v>-3.1746031746031069E-3</v>
      </c>
      <c r="H2940" s="241">
        <v>5.37</v>
      </c>
      <c r="I2940">
        <f>MAX(H2940:H$7096)</f>
        <v>5.37</v>
      </c>
      <c r="J2940" s="219">
        <f t="shared" si="91"/>
        <v>0</v>
      </c>
    </row>
    <row r="2941" spans="2:10">
      <c r="B2941" s="217">
        <v>41705</v>
      </c>
      <c r="C2941" s="218">
        <v>6.28</v>
      </c>
      <c r="D2941">
        <f>MAX(C2941:C$7096)</f>
        <v>6.3</v>
      </c>
      <c r="E2941" s="219">
        <f t="shared" si="90"/>
        <v>-3.1746031746031069E-3</v>
      </c>
      <c r="H2941" s="241">
        <v>5.37</v>
      </c>
      <c r="I2941">
        <f>MAX(H2941:H$7096)</f>
        <v>5.37</v>
      </c>
      <c r="J2941" s="219">
        <f t="shared" si="91"/>
        <v>0</v>
      </c>
    </row>
    <row r="2942" spans="2:10">
      <c r="B2942" s="217">
        <v>41704</v>
      </c>
      <c r="C2942" s="218">
        <v>6.28</v>
      </c>
      <c r="D2942">
        <f>MAX(C2942:C$7096)</f>
        <v>6.3</v>
      </c>
      <c r="E2942" s="219">
        <f t="shared" si="90"/>
        <v>-3.1746031746031069E-3</v>
      </c>
      <c r="H2942" s="241">
        <v>5.37</v>
      </c>
      <c r="I2942">
        <f>MAX(H2942:H$7096)</f>
        <v>5.37</v>
      </c>
      <c r="J2942" s="219">
        <f t="shared" si="91"/>
        <v>0</v>
      </c>
    </row>
    <row r="2943" spans="2:10">
      <c r="B2943" s="217">
        <v>41703</v>
      </c>
      <c r="C2943" s="218">
        <v>6.27</v>
      </c>
      <c r="D2943">
        <f>MAX(C2943:C$7096)</f>
        <v>6.3</v>
      </c>
      <c r="E2943" s="219">
        <f t="shared" si="90"/>
        <v>-4.7619047619048014E-3</v>
      </c>
      <c r="H2943" s="241">
        <v>5.37</v>
      </c>
      <c r="I2943">
        <f>MAX(H2943:H$7096)</f>
        <v>5.37</v>
      </c>
      <c r="J2943" s="219">
        <f t="shared" si="91"/>
        <v>0</v>
      </c>
    </row>
    <row r="2944" spans="2:10">
      <c r="B2944" s="217">
        <v>41702</v>
      </c>
      <c r="C2944" s="218">
        <v>6.27</v>
      </c>
      <c r="D2944">
        <f>MAX(C2944:C$7096)</f>
        <v>6.3</v>
      </c>
      <c r="E2944" s="219">
        <f t="shared" si="90"/>
        <v>-4.7619047619048014E-3</v>
      </c>
      <c r="H2944" s="241">
        <v>5.37</v>
      </c>
      <c r="I2944">
        <f>MAX(H2944:H$7096)</f>
        <v>5.37</v>
      </c>
      <c r="J2944" s="219">
        <f t="shared" si="91"/>
        <v>0</v>
      </c>
    </row>
    <row r="2945" spans="2:10">
      <c r="B2945" s="217">
        <v>41701</v>
      </c>
      <c r="C2945" s="218">
        <v>6.27</v>
      </c>
      <c r="D2945">
        <f>MAX(C2945:C$7096)</f>
        <v>6.3</v>
      </c>
      <c r="E2945" s="219">
        <f t="shared" si="90"/>
        <v>-4.7619047619048014E-3</v>
      </c>
      <c r="H2945" s="241">
        <v>5.37</v>
      </c>
      <c r="I2945">
        <f>MAX(H2945:H$7096)</f>
        <v>5.37</v>
      </c>
      <c r="J2945" s="219">
        <f t="shared" si="91"/>
        <v>0</v>
      </c>
    </row>
    <row r="2946" spans="2:10">
      <c r="B2946" s="217">
        <v>41698</v>
      </c>
      <c r="C2946" s="218">
        <v>6.27</v>
      </c>
      <c r="D2946">
        <f>MAX(C2946:C$7096)</f>
        <v>6.3</v>
      </c>
      <c r="E2946" s="219">
        <f t="shared" ref="E2946:E3009" si="92">(C2946-D2946)/D2946</f>
        <v>-4.7619047619048014E-3</v>
      </c>
      <c r="H2946" s="241">
        <v>5.16</v>
      </c>
      <c r="I2946">
        <f>MAX(H2946:H$7096)</f>
        <v>5.16</v>
      </c>
      <c r="J2946" s="219">
        <f t="shared" ref="J2946:J3009" si="93">(H2946-I2946)/I2946</f>
        <v>0</v>
      </c>
    </row>
    <row r="2947" spans="2:10">
      <c r="B2947" s="217">
        <v>41697</v>
      </c>
      <c r="C2947" s="218">
        <v>6.27</v>
      </c>
      <c r="D2947">
        <f>MAX(C2947:C$7096)</f>
        <v>6.3</v>
      </c>
      <c r="E2947" s="219">
        <f t="shared" si="92"/>
        <v>-4.7619047619048014E-3</v>
      </c>
      <c r="H2947" s="241">
        <v>5.16</v>
      </c>
      <c r="I2947">
        <f>MAX(H2947:H$7096)</f>
        <v>5.16</v>
      </c>
      <c r="J2947" s="219">
        <f t="shared" si="93"/>
        <v>0</v>
      </c>
    </row>
    <row r="2948" spans="2:10">
      <c r="B2948" s="217">
        <v>41696</v>
      </c>
      <c r="C2948" s="218">
        <v>6.26</v>
      </c>
      <c r="D2948">
        <f>MAX(C2948:C$7096)</f>
        <v>6.3</v>
      </c>
      <c r="E2948" s="219">
        <f t="shared" si="92"/>
        <v>-6.3492063492063553E-3</v>
      </c>
      <c r="H2948" s="241">
        <v>5.16</v>
      </c>
      <c r="I2948">
        <f>MAX(H2948:H$7096)</f>
        <v>5.16</v>
      </c>
      <c r="J2948" s="219">
        <f t="shared" si="93"/>
        <v>0</v>
      </c>
    </row>
    <row r="2949" spans="2:10">
      <c r="B2949" s="217">
        <v>41695</v>
      </c>
      <c r="C2949" s="218">
        <v>6.26</v>
      </c>
      <c r="D2949">
        <f>MAX(C2949:C$7096)</f>
        <v>6.3</v>
      </c>
      <c r="E2949" s="219">
        <f t="shared" si="92"/>
        <v>-6.3492063492063553E-3</v>
      </c>
      <c r="H2949" s="241">
        <v>5.16</v>
      </c>
      <c r="I2949">
        <f>MAX(H2949:H$7096)</f>
        <v>5.16</v>
      </c>
      <c r="J2949" s="219">
        <f t="shared" si="93"/>
        <v>0</v>
      </c>
    </row>
    <row r="2950" spans="2:10">
      <c r="B2950" s="217">
        <v>41694</v>
      </c>
      <c r="C2950" s="218">
        <v>6.26</v>
      </c>
      <c r="D2950">
        <f>MAX(C2950:C$7096)</f>
        <v>6.3</v>
      </c>
      <c r="E2950" s="219">
        <f t="shared" si="92"/>
        <v>-6.3492063492063553E-3</v>
      </c>
      <c r="H2950" s="241">
        <v>5.16</v>
      </c>
      <c r="I2950">
        <f>MAX(H2950:H$7096)</f>
        <v>5.16</v>
      </c>
      <c r="J2950" s="219">
        <f t="shared" si="93"/>
        <v>0</v>
      </c>
    </row>
    <row r="2951" spans="2:10">
      <c r="B2951" s="217">
        <v>41691</v>
      </c>
      <c r="C2951" s="218">
        <v>6.26</v>
      </c>
      <c r="D2951">
        <f>MAX(C2951:C$7096)</f>
        <v>6.3</v>
      </c>
      <c r="E2951" s="219">
        <f t="shared" si="92"/>
        <v>-6.3492063492063553E-3</v>
      </c>
      <c r="H2951" s="241">
        <v>5.16</v>
      </c>
      <c r="I2951">
        <f>MAX(H2951:H$7096)</f>
        <v>5.16</v>
      </c>
      <c r="J2951" s="219">
        <f t="shared" si="93"/>
        <v>0</v>
      </c>
    </row>
    <row r="2952" spans="2:10">
      <c r="B2952" s="217">
        <v>41690</v>
      </c>
      <c r="C2952" s="218">
        <v>6.25</v>
      </c>
      <c r="D2952">
        <f>MAX(C2952:C$7096)</f>
        <v>6.3</v>
      </c>
      <c r="E2952" s="219">
        <f t="shared" si="92"/>
        <v>-7.9365079365079083E-3</v>
      </c>
      <c r="H2952" s="241">
        <v>5.16</v>
      </c>
      <c r="I2952">
        <f>MAX(H2952:H$7096)</f>
        <v>5.16</v>
      </c>
      <c r="J2952" s="219">
        <f t="shared" si="93"/>
        <v>0</v>
      </c>
    </row>
    <row r="2953" spans="2:10">
      <c r="B2953" s="217">
        <v>41689</v>
      </c>
      <c r="C2953" s="218">
        <v>6.25</v>
      </c>
      <c r="D2953">
        <f>MAX(C2953:C$7096)</f>
        <v>6.3</v>
      </c>
      <c r="E2953" s="219">
        <f t="shared" si="92"/>
        <v>-7.9365079365079083E-3</v>
      </c>
      <c r="H2953" s="241">
        <v>5.16</v>
      </c>
      <c r="I2953">
        <f>MAX(H2953:H$7096)</f>
        <v>5.16</v>
      </c>
      <c r="J2953" s="219">
        <f t="shared" si="93"/>
        <v>0</v>
      </c>
    </row>
    <row r="2954" spans="2:10">
      <c r="B2954" s="217">
        <v>41688</v>
      </c>
      <c r="C2954" s="218">
        <v>6.25</v>
      </c>
      <c r="D2954">
        <f>MAX(C2954:C$7096)</f>
        <v>6.3</v>
      </c>
      <c r="E2954" s="219">
        <f t="shared" si="92"/>
        <v>-7.9365079365079083E-3</v>
      </c>
      <c r="H2954" s="241">
        <v>5.16</v>
      </c>
      <c r="I2954">
        <f>MAX(H2954:H$7096)</f>
        <v>5.16</v>
      </c>
      <c r="J2954" s="219">
        <f t="shared" si="93"/>
        <v>0</v>
      </c>
    </row>
    <row r="2955" spans="2:10">
      <c r="B2955" s="217">
        <v>41687</v>
      </c>
      <c r="C2955" s="218">
        <v>6.25</v>
      </c>
      <c r="D2955">
        <f>MAX(C2955:C$7096)</f>
        <v>6.3</v>
      </c>
      <c r="E2955" s="219">
        <f t="shared" si="92"/>
        <v>-7.9365079365079083E-3</v>
      </c>
      <c r="H2955" s="241">
        <v>5.16</v>
      </c>
      <c r="I2955">
        <f>MAX(H2955:H$7096)</f>
        <v>5.16</v>
      </c>
      <c r="J2955" s="219">
        <f t="shared" si="93"/>
        <v>0</v>
      </c>
    </row>
    <row r="2956" spans="2:10">
      <c r="B2956" s="217">
        <v>41684</v>
      </c>
      <c r="C2956" s="218">
        <v>6.25</v>
      </c>
      <c r="D2956">
        <f>MAX(C2956:C$7096)</f>
        <v>6.3</v>
      </c>
      <c r="E2956" s="219">
        <f t="shared" si="92"/>
        <v>-7.9365079365079083E-3</v>
      </c>
      <c r="H2956" s="241">
        <v>5.16</v>
      </c>
      <c r="I2956">
        <f>MAX(H2956:H$7096)</f>
        <v>5.16</v>
      </c>
      <c r="J2956" s="219">
        <f t="shared" si="93"/>
        <v>0</v>
      </c>
    </row>
    <row r="2957" spans="2:10">
      <c r="B2957" s="217">
        <v>41683</v>
      </c>
      <c r="C2957" s="218">
        <v>6.24</v>
      </c>
      <c r="D2957">
        <f>MAX(C2957:C$7096)</f>
        <v>6.3</v>
      </c>
      <c r="E2957" s="219">
        <f t="shared" si="92"/>
        <v>-9.5238095238094622E-3</v>
      </c>
      <c r="H2957" s="241">
        <v>5.16</v>
      </c>
      <c r="I2957">
        <f>MAX(H2957:H$7096)</f>
        <v>5.16</v>
      </c>
      <c r="J2957" s="219">
        <f t="shared" si="93"/>
        <v>0</v>
      </c>
    </row>
    <row r="2958" spans="2:10">
      <c r="B2958" s="217">
        <v>41682</v>
      </c>
      <c r="C2958" s="218">
        <v>6.24</v>
      </c>
      <c r="D2958">
        <f>MAX(C2958:C$7096)</f>
        <v>6.3</v>
      </c>
      <c r="E2958" s="219">
        <f t="shared" si="92"/>
        <v>-9.5238095238094622E-3</v>
      </c>
      <c r="H2958" s="241">
        <v>5.16</v>
      </c>
      <c r="I2958">
        <f>MAX(H2958:H$7096)</f>
        <v>5.16</v>
      </c>
      <c r="J2958" s="219">
        <f t="shared" si="93"/>
        <v>0</v>
      </c>
    </row>
    <row r="2959" spans="2:10">
      <c r="B2959" s="217">
        <v>41681</v>
      </c>
      <c r="C2959" s="218">
        <v>6.24</v>
      </c>
      <c r="D2959">
        <f>MAX(C2959:C$7096)</f>
        <v>6.3</v>
      </c>
      <c r="E2959" s="219">
        <f t="shared" si="92"/>
        <v>-9.5238095238094622E-3</v>
      </c>
      <c r="H2959" s="241">
        <v>5.16</v>
      </c>
      <c r="I2959">
        <f>MAX(H2959:H$7096)</f>
        <v>5.16</v>
      </c>
      <c r="J2959" s="219">
        <f t="shared" si="93"/>
        <v>0</v>
      </c>
    </row>
    <row r="2960" spans="2:10">
      <c r="B2960" s="217">
        <v>41680</v>
      </c>
      <c r="C2960" s="218">
        <v>6.24</v>
      </c>
      <c r="D2960">
        <f>MAX(C2960:C$7096)</f>
        <v>6.3</v>
      </c>
      <c r="E2960" s="219">
        <f t="shared" si="92"/>
        <v>-9.5238095238094622E-3</v>
      </c>
      <c r="H2960" s="241">
        <v>5.16</v>
      </c>
      <c r="I2960">
        <f>MAX(H2960:H$7096)</f>
        <v>5.16</v>
      </c>
      <c r="J2960" s="219">
        <f t="shared" si="93"/>
        <v>0</v>
      </c>
    </row>
    <row r="2961" spans="2:10">
      <c r="B2961" s="217">
        <v>41677</v>
      </c>
      <c r="C2961" s="218">
        <v>6.24</v>
      </c>
      <c r="D2961">
        <f>MAX(C2961:C$7096)</f>
        <v>6.3</v>
      </c>
      <c r="E2961" s="219">
        <f t="shared" si="92"/>
        <v>-9.5238095238094622E-3</v>
      </c>
      <c r="H2961" s="241">
        <v>5.16</v>
      </c>
      <c r="I2961">
        <f>MAX(H2961:H$7096)</f>
        <v>5.16</v>
      </c>
      <c r="J2961" s="219">
        <f t="shared" si="93"/>
        <v>0</v>
      </c>
    </row>
    <row r="2962" spans="2:10">
      <c r="B2962" s="217">
        <v>41676</v>
      </c>
      <c r="C2962" s="218">
        <v>6.23</v>
      </c>
      <c r="D2962">
        <f>MAX(C2962:C$7096)</f>
        <v>6.3</v>
      </c>
      <c r="E2962" s="219">
        <f t="shared" si="92"/>
        <v>-1.1111111111111016E-2</v>
      </c>
      <c r="H2962" s="241">
        <v>5.16</v>
      </c>
      <c r="I2962">
        <f>MAX(H2962:H$7096)</f>
        <v>5.16</v>
      </c>
      <c r="J2962" s="219">
        <f t="shared" si="93"/>
        <v>0</v>
      </c>
    </row>
    <row r="2963" spans="2:10">
      <c r="B2963" s="217">
        <v>41675</v>
      </c>
      <c r="C2963" s="218">
        <v>6.23</v>
      </c>
      <c r="D2963">
        <f>MAX(C2963:C$7096)</f>
        <v>6.3</v>
      </c>
      <c r="E2963" s="219">
        <f t="shared" si="92"/>
        <v>-1.1111111111111016E-2</v>
      </c>
      <c r="H2963" s="241">
        <v>5.16</v>
      </c>
      <c r="I2963">
        <f>MAX(H2963:H$7096)</f>
        <v>5.16</v>
      </c>
      <c r="J2963" s="219">
        <f t="shared" si="93"/>
        <v>0</v>
      </c>
    </row>
    <row r="2964" spans="2:10">
      <c r="B2964" s="217">
        <v>41674</v>
      </c>
      <c r="C2964" s="218">
        <v>6.23</v>
      </c>
      <c r="D2964">
        <f>MAX(C2964:C$7096)</f>
        <v>6.3</v>
      </c>
      <c r="E2964" s="219">
        <f t="shared" si="92"/>
        <v>-1.1111111111111016E-2</v>
      </c>
      <c r="H2964" s="241">
        <v>5.16</v>
      </c>
      <c r="I2964">
        <f>MAX(H2964:H$7096)</f>
        <v>5.16</v>
      </c>
      <c r="J2964" s="219">
        <f t="shared" si="93"/>
        <v>0</v>
      </c>
    </row>
    <row r="2965" spans="2:10">
      <c r="B2965" s="217">
        <v>41673</v>
      </c>
      <c r="C2965" s="218">
        <v>6.23</v>
      </c>
      <c r="D2965">
        <f>MAX(C2965:C$7096)</f>
        <v>6.3</v>
      </c>
      <c r="E2965" s="219">
        <f t="shared" si="92"/>
        <v>-1.1111111111111016E-2</v>
      </c>
      <c r="H2965" s="241">
        <v>5.16</v>
      </c>
      <c r="I2965">
        <f>MAX(H2965:H$7096)</f>
        <v>5.16</v>
      </c>
      <c r="J2965" s="219">
        <f t="shared" si="93"/>
        <v>0</v>
      </c>
    </row>
    <row r="2966" spans="2:10">
      <c r="B2966" s="217">
        <v>41670</v>
      </c>
      <c r="C2966" s="218">
        <v>6.22</v>
      </c>
      <c r="D2966">
        <f>MAX(C2966:C$7096)</f>
        <v>6.3</v>
      </c>
      <c r="E2966" s="219">
        <f t="shared" si="92"/>
        <v>-1.2698412698412711E-2</v>
      </c>
      <c r="H2966" s="241">
        <v>5.16</v>
      </c>
      <c r="I2966">
        <f>MAX(H2966:H$7096)</f>
        <v>5.16</v>
      </c>
      <c r="J2966" s="219">
        <f t="shared" si="93"/>
        <v>0</v>
      </c>
    </row>
    <row r="2967" spans="2:10">
      <c r="B2967" s="217">
        <v>41669</v>
      </c>
      <c r="C2967" s="218">
        <v>6.22</v>
      </c>
      <c r="D2967">
        <f>MAX(C2967:C$7096)</f>
        <v>6.3</v>
      </c>
      <c r="E2967" s="219">
        <f t="shared" si="92"/>
        <v>-1.2698412698412711E-2</v>
      </c>
      <c r="H2967" s="241">
        <v>5.16</v>
      </c>
      <c r="I2967">
        <f>MAX(H2967:H$7096)</f>
        <v>5.16</v>
      </c>
      <c r="J2967" s="219">
        <f t="shared" si="93"/>
        <v>0</v>
      </c>
    </row>
    <row r="2968" spans="2:10">
      <c r="B2968" s="217">
        <v>41668</v>
      </c>
      <c r="C2968" s="218">
        <v>6.22</v>
      </c>
      <c r="D2968">
        <f>MAX(C2968:C$7096)</f>
        <v>6.3</v>
      </c>
      <c r="E2968" s="219">
        <f t="shared" si="92"/>
        <v>-1.2698412698412711E-2</v>
      </c>
      <c r="H2968" s="241">
        <v>5.16</v>
      </c>
      <c r="I2968">
        <f>MAX(H2968:H$7096)</f>
        <v>5.16</v>
      </c>
      <c r="J2968" s="219">
        <f t="shared" si="93"/>
        <v>0</v>
      </c>
    </row>
    <row r="2969" spans="2:10">
      <c r="B2969" s="217">
        <v>41667</v>
      </c>
      <c r="C2969" s="218">
        <v>6.22</v>
      </c>
      <c r="D2969">
        <f>MAX(C2969:C$7096)</f>
        <v>6.3</v>
      </c>
      <c r="E2969" s="219">
        <f t="shared" si="92"/>
        <v>-1.2698412698412711E-2</v>
      </c>
      <c r="H2969" s="241">
        <v>5.16</v>
      </c>
      <c r="I2969">
        <f>MAX(H2969:H$7096)</f>
        <v>5.16</v>
      </c>
      <c r="J2969" s="219">
        <f t="shared" si="93"/>
        <v>0</v>
      </c>
    </row>
    <row r="2970" spans="2:10">
      <c r="B2970" s="217">
        <v>41666</v>
      </c>
      <c r="C2970" s="218">
        <v>6.22</v>
      </c>
      <c r="D2970">
        <f>MAX(C2970:C$7096)</f>
        <v>6.3</v>
      </c>
      <c r="E2970" s="219">
        <f t="shared" si="92"/>
        <v>-1.2698412698412711E-2</v>
      </c>
      <c r="H2970" s="241">
        <v>5.16</v>
      </c>
      <c r="I2970">
        <f>MAX(H2970:H$7096)</f>
        <v>5.16</v>
      </c>
      <c r="J2970" s="219">
        <f t="shared" si="93"/>
        <v>0</v>
      </c>
    </row>
    <row r="2971" spans="2:10">
      <c r="B2971" s="217">
        <v>41663</v>
      </c>
      <c r="C2971" s="218">
        <v>6.3</v>
      </c>
      <c r="D2971">
        <f>MAX(C2971:C$7096)</f>
        <v>6.3</v>
      </c>
      <c r="E2971" s="219">
        <f t="shared" si="92"/>
        <v>0</v>
      </c>
      <c r="H2971" s="241">
        <v>5.16</v>
      </c>
      <c r="I2971">
        <f>MAX(H2971:H$7096)</f>
        <v>5.16</v>
      </c>
      <c r="J2971" s="219">
        <f t="shared" si="93"/>
        <v>0</v>
      </c>
    </row>
    <row r="2972" spans="2:10">
      <c r="B2972" s="217">
        <v>41662</v>
      </c>
      <c r="C2972" s="218">
        <v>6.3</v>
      </c>
      <c r="D2972">
        <f>MAX(C2972:C$7096)</f>
        <v>6.3</v>
      </c>
      <c r="E2972" s="219">
        <f t="shared" si="92"/>
        <v>0</v>
      </c>
      <c r="H2972" s="241">
        <v>5.16</v>
      </c>
      <c r="I2972">
        <f>MAX(H2972:H$7096)</f>
        <v>5.16</v>
      </c>
      <c r="J2972" s="219">
        <f t="shared" si="93"/>
        <v>0</v>
      </c>
    </row>
    <row r="2973" spans="2:10">
      <c r="B2973" s="217">
        <v>41661</v>
      </c>
      <c r="C2973" s="218">
        <v>6.3</v>
      </c>
      <c r="D2973">
        <f>MAX(C2973:C$7096)</f>
        <v>6.3</v>
      </c>
      <c r="E2973" s="219">
        <f t="shared" si="92"/>
        <v>0</v>
      </c>
      <c r="H2973" s="241">
        <v>5.16</v>
      </c>
      <c r="I2973">
        <f>MAX(H2973:H$7096)</f>
        <v>5.16</v>
      </c>
      <c r="J2973" s="219">
        <f t="shared" si="93"/>
        <v>0</v>
      </c>
    </row>
    <row r="2974" spans="2:10">
      <c r="B2974" s="217">
        <v>41660</v>
      </c>
      <c r="C2974" s="218">
        <v>6.3</v>
      </c>
      <c r="D2974">
        <f>MAX(C2974:C$7096)</f>
        <v>6.3</v>
      </c>
      <c r="E2974" s="219">
        <f t="shared" si="92"/>
        <v>0</v>
      </c>
      <c r="H2974" s="241">
        <v>5.16</v>
      </c>
      <c r="I2974">
        <f>MAX(H2974:H$7096)</f>
        <v>5.16</v>
      </c>
      <c r="J2974" s="219">
        <f t="shared" si="93"/>
        <v>0</v>
      </c>
    </row>
    <row r="2975" spans="2:10">
      <c r="B2975" s="217">
        <v>41659</v>
      </c>
      <c r="C2975" s="218">
        <v>6.3</v>
      </c>
      <c r="D2975">
        <f>MAX(C2975:C$7096)</f>
        <v>6.3</v>
      </c>
      <c r="E2975" s="219">
        <f t="shared" si="92"/>
        <v>0</v>
      </c>
      <c r="H2975" s="241">
        <v>5.16</v>
      </c>
      <c r="I2975">
        <f>MAX(H2975:H$7096)</f>
        <v>5.16</v>
      </c>
      <c r="J2975" s="219">
        <f t="shared" si="93"/>
        <v>0</v>
      </c>
    </row>
    <row r="2976" spans="2:10">
      <c r="B2976" s="217">
        <v>41656</v>
      </c>
      <c r="C2976" s="218">
        <v>6.29</v>
      </c>
      <c r="D2976">
        <f>MAX(C2976:C$7096)</f>
        <v>6.29</v>
      </c>
      <c r="E2976" s="219">
        <f t="shared" si="92"/>
        <v>0</v>
      </c>
      <c r="H2976" s="241">
        <v>5.16</v>
      </c>
      <c r="I2976">
        <f>MAX(H2976:H$7096)</f>
        <v>5.16</v>
      </c>
      <c r="J2976" s="219">
        <f t="shared" si="93"/>
        <v>0</v>
      </c>
    </row>
    <row r="2977" spans="2:10">
      <c r="B2977" s="217">
        <v>41655</v>
      </c>
      <c r="C2977" s="218">
        <v>6.29</v>
      </c>
      <c r="D2977">
        <f>MAX(C2977:C$7096)</f>
        <v>6.29</v>
      </c>
      <c r="E2977" s="219">
        <f t="shared" si="92"/>
        <v>0</v>
      </c>
      <c r="H2977" s="241">
        <v>5.16</v>
      </c>
      <c r="I2977">
        <f>MAX(H2977:H$7096)</f>
        <v>5.16</v>
      </c>
      <c r="J2977" s="219">
        <f t="shared" si="93"/>
        <v>0</v>
      </c>
    </row>
    <row r="2978" spans="2:10">
      <c r="B2978" s="217">
        <v>41654</v>
      </c>
      <c r="C2978" s="218">
        <v>6.29</v>
      </c>
      <c r="D2978">
        <f>MAX(C2978:C$7096)</f>
        <v>6.29</v>
      </c>
      <c r="E2978" s="219">
        <f t="shared" si="92"/>
        <v>0</v>
      </c>
      <c r="H2978" s="241">
        <v>5.16</v>
      </c>
      <c r="I2978">
        <f>MAX(H2978:H$7096)</f>
        <v>5.16</v>
      </c>
      <c r="J2978" s="219">
        <f t="shared" si="93"/>
        <v>0</v>
      </c>
    </row>
    <row r="2979" spans="2:10">
      <c r="B2979" s="217">
        <v>41653</v>
      </c>
      <c r="C2979" s="218">
        <v>6.29</v>
      </c>
      <c r="D2979">
        <f>MAX(C2979:C$7096)</f>
        <v>6.29</v>
      </c>
      <c r="E2979" s="219">
        <f t="shared" si="92"/>
        <v>0</v>
      </c>
      <c r="H2979" s="241">
        <v>5.16</v>
      </c>
      <c r="I2979">
        <f>MAX(H2979:H$7096)</f>
        <v>5.16</v>
      </c>
      <c r="J2979" s="219">
        <f t="shared" si="93"/>
        <v>0</v>
      </c>
    </row>
    <row r="2980" spans="2:10">
      <c r="B2980" s="217">
        <v>41652</v>
      </c>
      <c r="C2980" s="218">
        <v>6.29</v>
      </c>
      <c r="D2980">
        <f>MAX(C2980:C$7096)</f>
        <v>6.29</v>
      </c>
      <c r="E2980" s="219">
        <f t="shared" si="92"/>
        <v>0</v>
      </c>
      <c r="H2980" s="241">
        <v>5.16</v>
      </c>
      <c r="I2980">
        <f>MAX(H2980:H$7096)</f>
        <v>5.16</v>
      </c>
      <c r="J2980" s="219">
        <f t="shared" si="93"/>
        <v>0</v>
      </c>
    </row>
    <row r="2981" spans="2:10">
      <c r="B2981" s="217">
        <v>41649</v>
      </c>
      <c r="C2981" s="218">
        <v>6.28</v>
      </c>
      <c r="D2981">
        <f>MAX(C2981:C$7096)</f>
        <v>6.28</v>
      </c>
      <c r="E2981" s="219">
        <f t="shared" si="92"/>
        <v>0</v>
      </c>
      <c r="H2981" s="241">
        <v>5.16</v>
      </c>
      <c r="I2981">
        <f>MAX(H2981:H$7096)</f>
        <v>5.16</v>
      </c>
      <c r="J2981" s="219">
        <f t="shared" si="93"/>
        <v>0</v>
      </c>
    </row>
    <row r="2982" spans="2:10">
      <c r="B2982" s="217">
        <v>41648</v>
      </c>
      <c r="C2982" s="218">
        <v>6.28</v>
      </c>
      <c r="D2982">
        <f>MAX(C2982:C$7096)</f>
        <v>6.28</v>
      </c>
      <c r="E2982" s="219">
        <f t="shared" si="92"/>
        <v>0</v>
      </c>
      <c r="H2982" s="241">
        <v>5.16</v>
      </c>
      <c r="I2982">
        <f>MAX(H2982:H$7096)</f>
        <v>5.16</v>
      </c>
      <c r="J2982" s="219">
        <f t="shared" si="93"/>
        <v>0</v>
      </c>
    </row>
    <row r="2983" spans="2:10">
      <c r="B2983" s="217">
        <v>41647</v>
      </c>
      <c r="C2983" s="218">
        <v>6.28</v>
      </c>
      <c r="D2983">
        <f>MAX(C2983:C$7096)</f>
        <v>6.28</v>
      </c>
      <c r="E2983" s="219">
        <f t="shared" si="92"/>
        <v>0</v>
      </c>
      <c r="H2983" s="241">
        <v>5.16</v>
      </c>
      <c r="I2983">
        <f>MAX(H2983:H$7096)</f>
        <v>5.16</v>
      </c>
      <c r="J2983" s="219">
        <f t="shared" si="93"/>
        <v>0</v>
      </c>
    </row>
    <row r="2984" spans="2:10">
      <c r="B2984" s="217">
        <v>41646</v>
      </c>
      <c r="C2984" s="218">
        <v>6.28</v>
      </c>
      <c r="D2984">
        <f>MAX(C2984:C$7096)</f>
        <v>6.28</v>
      </c>
      <c r="E2984" s="219">
        <f t="shared" si="92"/>
        <v>0</v>
      </c>
      <c r="H2984" s="241">
        <v>5.16</v>
      </c>
      <c r="I2984">
        <f>MAX(H2984:H$7096)</f>
        <v>5.16</v>
      </c>
      <c r="J2984" s="219">
        <f t="shared" si="93"/>
        <v>0</v>
      </c>
    </row>
    <row r="2985" spans="2:10">
      <c r="B2985" s="217">
        <v>41645</v>
      </c>
      <c r="C2985" s="218">
        <v>6.28</v>
      </c>
      <c r="D2985">
        <f>MAX(C2985:C$7096)</f>
        <v>6.28</v>
      </c>
      <c r="E2985" s="219">
        <f t="shared" si="92"/>
        <v>0</v>
      </c>
      <c r="H2985" s="241">
        <v>5.16</v>
      </c>
      <c r="I2985">
        <f>MAX(H2985:H$7096)</f>
        <v>5.16</v>
      </c>
      <c r="J2985" s="219">
        <f t="shared" si="93"/>
        <v>0</v>
      </c>
    </row>
    <row r="2986" spans="2:10">
      <c r="B2986" s="217">
        <v>41642</v>
      </c>
      <c r="C2986" s="218">
        <v>6.27</v>
      </c>
      <c r="D2986">
        <f>MAX(C2986:C$7096)</f>
        <v>6.28</v>
      </c>
      <c r="E2986" s="219">
        <f t="shared" si="92"/>
        <v>-1.5923566878981966E-3</v>
      </c>
      <c r="H2986" s="241">
        <v>5.16</v>
      </c>
      <c r="I2986">
        <f>MAX(H2986:H$7096)</f>
        <v>5.16</v>
      </c>
      <c r="J2986" s="219">
        <f t="shared" si="93"/>
        <v>0</v>
      </c>
    </row>
    <row r="2987" spans="2:10">
      <c r="B2987" s="217">
        <v>41641</v>
      </c>
      <c r="C2987" s="218">
        <v>6.27</v>
      </c>
      <c r="D2987">
        <f>MAX(C2987:C$7096)</f>
        <v>6.28</v>
      </c>
      <c r="E2987" s="219">
        <f t="shared" si="92"/>
        <v>-1.5923566878981966E-3</v>
      </c>
      <c r="H2987" s="241">
        <v>5.16</v>
      </c>
      <c r="I2987">
        <f>MAX(H2987:H$7096)</f>
        <v>5.16</v>
      </c>
      <c r="J2987" s="219">
        <f t="shared" si="93"/>
        <v>0</v>
      </c>
    </row>
    <row r="2988" spans="2:10">
      <c r="B2988" s="217">
        <v>41640</v>
      </c>
      <c r="C2988" s="218">
        <v>6.27</v>
      </c>
      <c r="D2988">
        <f>MAX(C2988:C$7096)</f>
        <v>6.28</v>
      </c>
      <c r="E2988" s="219">
        <f t="shared" si="92"/>
        <v>-1.5923566878981966E-3</v>
      </c>
      <c r="H2988" s="241">
        <v>5.16</v>
      </c>
      <c r="I2988">
        <f>MAX(H2988:H$7096)</f>
        <v>5.16</v>
      </c>
      <c r="J2988" s="219">
        <f t="shared" si="93"/>
        <v>0</v>
      </c>
    </row>
    <row r="2989" spans="2:10">
      <c r="B2989" s="217">
        <v>41639</v>
      </c>
      <c r="C2989" s="218">
        <v>6.27</v>
      </c>
      <c r="D2989">
        <f>MAX(C2989:C$7096)</f>
        <v>6.28</v>
      </c>
      <c r="E2989" s="219">
        <f t="shared" si="92"/>
        <v>-1.5923566878981966E-3</v>
      </c>
      <c r="H2989" s="241">
        <v>5.16</v>
      </c>
      <c r="I2989">
        <f>MAX(H2989:H$7096)</f>
        <v>5.16</v>
      </c>
      <c r="J2989" s="219">
        <f t="shared" si="93"/>
        <v>0</v>
      </c>
    </row>
    <row r="2990" spans="2:10">
      <c r="B2990" s="217">
        <v>41638</v>
      </c>
      <c r="C2990" s="218">
        <v>6.27</v>
      </c>
      <c r="D2990">
        <f>MAX(C2990:C$7096)</f>
        <v>6.28</v>
      </c>
      <c r="E2990" s="219">
        <f t="shared" si="92"/>
        <v>-1.5923566878981966E-3</v>
      </c>
      <c r="H2990" s="241">
        <v>5.16</v>
      </c>
      <c r="I2990">
        <f>MAX(H2990:H$7096)</f>
        <v>5.16</v>
      </c>
      <c r="J2990" s="219">
        <f t="shared" si="93"/>
        <v>0</v>
      </c>
    </row>
    <row r="2991" spans="2:10">
      <c r="B2991" s="217">
        <v>41635</v>
      </c>
      <c r="C2991" s="218">
        <v>6.26</v>
      </c>
      <c r="D2991">
        <f>MAX(C2991:C$7096)</f>
        <v>6.28</v>
      </c>
      <c r="E2991" s="219">
        <f t="shared" si="92"/>
        <v>-3.1847133757962518E-3</v>
      </c>
      <c r="H2991" s="241">
        <v>5.16</v>
      </c>
      <c r="I2991">
        <f>MAX(H2991:H$7096)</f>
        <v>5.16</v>
      </c>
      <c r="J2991" s="219">
        <f t="shared" si="93"/>
        <v>0</v>
      </c>
    </row>
    <row r="2992" spans="2:10">
      <c r="B2992" s="217">
        <v>41634</v>
      </c>
      <c r="C2992" s="218">
        <v>6.26</v>
      </c>
      <c r="D2992">
        <f>MAX(C2992:C$7096)</f>
        <v>6.28</v>
      </c>
      <c r="E2992" s="219">
        <f t="shared" si="92"/>
        <v>-3.1847133757962518E-3</v>
      </c>
      <c r="H2992" s="241">
        <v>5.16</v>
      </c>
      <c r="I2992">
        <f>MAX(H2992:H$7096)</f>
        <v>5.16</v>
      </c>
      <c r="J2992" s="219">
        <f t="shared" si="93"/>
        <v>0</v>
      </c>
    </row>
    <row r="2993" spans="2:10">
      <c r="B2993" s="217">
        <v>41633</v>
      </c>
      <c r="C2993" s="218">
        <v>6.26</v>
      </c>
      <c r="D2993">
        <f>MAX(C2993:C$7096)</f>
        <v>6.28</v>
      </c>
      <c r="E2993" s="219">
        <f t="shared" si="92"/>
        <v>-3.1847133757962518E-3</v>
      </c>
      <c r="H2993" s="241">
        <v>5.16</v>
      </c>
      <c r="I2993">
        <f>MAX(H2993:H$7096)</f>
        <v>5.16</v>
      </c>
      <c r="J2993" s="219">
        <f t="shared" si="93"/>
        <v>0</v>
      </c>
    </row>
    <row r="2994" spans="2:10">
      <c r="B2994" s="217">
        <v>41632</v>
      </c>
      <c r="C2994" s="218">
        <v>6.25</v>
      </c>
      <c r="D2994">
        <f>MAX(C2994:C$7096)</f>
        <v>6.28</v>
      </c>
      <c r="E2994" s="219">
        <f t="shared" si="92"/>
        <v>-4.7770700636943072E-3</v>
      </c>
      <c r="H2994" s="241">
        <v>5.16</v>
      </c>
      <c r="I2994">
        <f>MAX(H2994:H$7096)</f>
        <v>5.16</v>
      </c>
      <c r="J2994" s="219">
        <f t="shared" si="93"/>
        <v>0</v>
      </c>
    </row>
    <row r="2995" spans="2:10">
      <c r="B2995" s="217">
        <v>41631</v>
      </c>
      <c r="C2995" s="218">
        <v>6.25</v>
      </c>
      <c r="D2995">
        <f>MAX(C2995:C$7096)</f>
        <v>6.28</v>
      </c>
      <c r="E2995" s="219">
        <f t="shared" si="92"/>
        <v>-4.7770700636943072E-3</v>
      </c>
      <c r="H2995" s="241">
        <v>5.16</v>
      </c>
      <c r="I2995">
        <f>MAX(H2995:H$7096)</f>
        <v>5.16</v>
      </c>
      <c r="J2995" s="219">
        <f t="shared" si="93"/>
        <v>0</v>
      </c>
    </row>
    <row r="2996" spans="2:10">
      <c r="B2996" s="217">
        <v>41628</v>
      </c>
      <c r="C2996" s="218">
        <v>6.25</v>
      </c>
      <c r="D2996">
        <f>MAX(C2996:C$7096)</f>
        <v>6.28</v>
      </c>
      <c r="E2996" s="219">
        <f t="shared" si="92"/>
        <v>-4.7770700636943072E-3</v>
      </c>
      <c r="H2996" s="241">
        <v>5.16</v>
      </c>
      <c r="I2996">
        <f>MAX(H2996:H$7096)</f>
        <v>5.16</v>
      </c>
      <c r="J2996" s="219">
        <f t="shared" si="93"/>
        <v>0</v>
      </c>
    </row>
    <row r="2997" spans="2:10">
      <c r="B2997" s="217">
        <v>41627</v>
      </c>
      <c r="C2997" s="218">
        <v>6.25</v>
      </c>
      <c r="D2997">
        <f>MAX(C2997:C$7096)</f>
        <v>6.28</v>
      </c>
      <c r="E2997" s="219">
        <f t="shared" si="92"/>
        <v>-4.7770700636943072E-3</v>
      </c>
      <c r="H2997" s="241">
        <v>5.16</v>
      </c>
      <c r="I2997">
        <f>MAX(H2997:H$7096)</f>
        <v>5.16</v>
      </c>
      <c r="J2997" s="219">
        <f t="shared" si="93"/>
        <v>0</v>
      </c>
    </row>
    <row r="2998" spans="2:10">
      <c r="B2998" s="217">
        <v>41626</v>
      </c>
      <c r="C2998" s="218">
        <v>6.24</v>
      </c>
      <c r="D2998">
        <f>MAX(C2998:C$7096)</f>
        <v>6.28</v>
      </c>
      <c r="E2998" s="219">
        <f t="shared" si="92"/>
        <v>-6.3694267515923622E-3</v>
      </c>
      <c r="H2998" s="241">
        <v>5.16</v>
      </c>
      <c r="I2998">
        <f>MAX(H2998:H$7096)</f>
        <v>5.16</v>
      </c>
      <c r="J2998" s="219">
        <f t="shared" si="93"/>
        <v>0</v>
      </c>
    </row>
    <row r="2999" spans="2:10">
      <c r="B2999" s="217">
        <v>41625</v>
      </c>
      <c r="C2999" s="218">
        <v>6.24</v>
      </c>
      <c r="D2999">
        <f>MAX(C2999:C$7096)</f>
        <v>6.28</v>
      </c>
      <c r="E2999" s="219">
        <f t="shared" si="92"/>
        <v>-6.3694267515923622E-3</v>
      </c>
      <c r="H2999" s="241">
        <v>5.16</v>
      </c>
      <c r="I2999">
        <f>MAX(H2999:H$7096)</f>
        <v>5.16</v>
      </c>
      <c r="J2999" s="219">
        <f t="shared" si="93"/>
        <v>0</v>
      </c>
    </row>
    <row r="3000" spans="2:10">
      <c r="B3000" s="217">
        <v>41624</v>
      </c>
      <c r="C3000" s="218">
        <v>6.24</v>
      </c>
      <c r="D3000">
        <f>MAX(C3000:C$7096)</f>
        <v>6.28</v>
      </c>
      <c r="E3000" s="219">
        <f t="shared" si="92"/>
        <v>-6.3694267515923622E-3</v>
      </c>
      <c r="H3000" s="241">
        <v>5.16</v>
      </c>
      <c r="I3000">
        <f>MAX(H3000:H$7096)</f>
        <v>5.16</v>
      </c>
      <c r="J3000" s="219">
        <f t="shared" si="93"/>
        <v>0</v>
      </c>
    </row>
    <row r="3001" spans="2:10">
      <c r="B3001" s="217">
        <v>41621</v>
      </c>
      <c r="C3001" s="218">
        <v>6.23</v>
      </c>
      <c r="D3001">
        <f>MAX(C3001:C$7096)</f>
        <v>6.28</v>
      </c>
      <c r="E3001" s="219">
        <f t="shared" si="92"/>
        <v>-7.9617834394904181E-3</v>
      </c>
      <c r="H3001" s="241">
        <v>5.16</v>
      </c>
      <c r="I3001">
        <f>MAX(H3001:H$7096)</f>
        <v>5.16</v>
      </c>
      <c r="J3001" s="219">
        <f t="shared" si="93"/>
        <v>0</v>
      </c>
    </row>
    <row r="3002" spans="2:10">
      <c r="B3002" s="217">
        <v>41620</v>
      </c>
      <c r="C3002" s="218">
        <v>6.23</v>
      </c>
      <c r="D3002">
        <f>MAX(C3002:C$7096)</f>
        <v>6.28</v>
      </c>
      <c r="E3002" s="219">
        <f t="shared" si="92"/>
        <v>-7.9617834394904181E-3</v>
      </c>
      <c r="H3002" s="241">
        <v>5.16</v>
      </c>
      <c r="I3002">
        <f>MAX(H3002:H$7096)</f>
        <v>5.16</v>
      </c>
      <c r="J3002" s="219">
        <f t="shared" si="93"/>
        <v>0</v>
      </c>
    </row>
    <row r="3003" spans="2:10">
      <c r="B3003" s="217">
        <v>41619</v>
      </c>
      <c r="C3003" s="218">
        <v>6.23</v>
      </c>
      <c r="D3003">
        <f>MAX(C3003:C$7096)</f>
        <v>6.28</v>
      </c>
      <c r="E3003" s="219">
        <f t="shared" si="92"/>
        <v>-7.9617834394904181E-3</v>
      </c>
      <c r="H3003" s="241">
        <v>5.16</v>
      </c>
      <c r="I3003">
        <f>MAX(H3003:H$7096)</f>
        <v>5.16</v>
      </c>
      <c r="J3003" s="219">
        <f t="shared" si="93"/>
        <v>0</v>
      </c>
    </row>
    <row r="3004" spans="2:10">
      <c r="B3004" s="217">
        <v>41618</v>
      </c>
      <c r="C3004" s="218">
        <v>6.23</v>
      </c>
      <c r="D3004">
        <f>MAX(C3004:C$7096)</f>
        <v>6.28</v>
      </c>
      <c r="E3004" s="219">
        <f t="shared" si="92"/>
        <v>-7.9617834394904181E-3</v>
      </c>
      <c r="H3004" s="241">
        <v>5.16</v>
      </c>
      <c r="I3004">
        <f>MAX(H3004:H$7096)</f>
        <v>5.16</v>
      </c>
      <c r="J3004" s="219">
        <f t="shared" si="93"/>
        <v>0</v>
      </c>
    </row>
    <row r="3005" spans="2:10">
      <c r="B3005" s="217">
        <v>41617</v>
      </c>
      <c r="C3005" s="218">
        <v>6.23</v>
      </c>
      <c r="D3005">
        <f>MAX(C3005:C$7096)</f>
        <v>6.28</v>
      </c>
      <c r="E3005" s="219">
        <f t="shared" si="92"/>
        <v>-7.9617834394904181E-3</v>
      </c>
      <c r="H3005" s="241">
        <v>5.16</v>
      </c>
      <c r="I3005">
        <f>MAX(H3005:H$7096)</f>
        <v>5.16</v>
      </c>
      <c r="J3005" s="219">
        <f t="shared" si="93"/>
        <v>0</v>
      </c>
    </row>
    <row r="3006" spans="2:10">
      <c r="B3006" s="217">
        <v>41614</v>
      </c>
      <c r="C3006" s="218">
        <v>6.22</v>
      </c>
      <c r="D3006">
        <f>MAX(C3006:C$7096)</f>
        <v>6.28</v>
      </c>
      <c r="E3006" s="219">
        <f t="shared" si="92"/>
        <v>-9.5541401273886144E-3</v>
      </c>
      <c r="H3006" s="241">
        <v>5.16</v>
      </c>
      <c r="I3006">
        <f>MAX(H3006:H$7096)</f>
        <v>5.16</v>
      </c>
      <c r="J3006" s="219">
        <f t="shared" si="93"/>
        <v>0</v>
      </c>
    </row>
    <row r="3007" spans="2:10">
      <c r="B3007" s="217">
        <v>41613</v>
      </c>
      <c r="C3007" s="218">
        <v>6.22</v>
      </c>
      <c r="D3007">
        <f>MAX(C3007:C$7096)</f>
        <v>6.28</v>
      </c>
      <c r="E3007" s="219">
        <f t="shared" si="92"/>
        <v>-9.5541401273886144E-3</v>
      </c>
      <c r="H3007" s="241">
        <v>5.16</v>
      </c>
      <c r="I3007">
        <f>MAX(H3007:H$7096)</f>
        <v>5.16</v>
      </c>
      <c r="J3007" s="219">
        <f t="shared" si="93"/>
        <v>0</v>
      </c>
    </row>
    <row r="3008" spans="2:10">
      <c r="B3008" s="217">
        <v>41612</v>
      </c>
      <c r="C3008" s="218">
        <v>6.22</v>
      </c>
      <c r="D3008">
        <f>MAX(C3008:C$7096)</f>
        <v>6.28</v>
      </c>
      <c r="E3008" s="219">
        <f t="shared" si="92"/>
        <v>-9.5541401273886144E-3</v>
      </c>
      <c r="H3008" s="241">
        <v>5.16</v>
      </c>
      <c r="I3008">
        <f>MAX(H3008:H$7096)</f>
        <v>5.16</v>
      </c>
      <c r="J3008" s="219">
        <f t="shared" si="93"/>
        <v>0</v>
      </c>
    </row>
    <row r="3009" spans="2:10">
      <c r="B3009" s="217">
        <v>41611</v>
      </c>
      <c r="C3009" s="218">
        <v>6.22</v>
      </c>
      <c r="D3009">
        <f>MAX(C3009:C$7096)</f>
        <v>6.28</v>
      </c>
      <c r="E3009" s="219">
        <f t="shared" si="92"/>
        <v>-9.5541401273886144E-3</v>
      </c>
      <c r="H3009" s="241">
        <v>5.16</v>
      </c>
      <c r="I3009">
        <f>MAX(H3009:H$7096)</f>
        <v>5.16</v>
      </c>
      <c r="J3009" s="219">
        <f t="shared" si="93"/>
        <v>0</v>
      </c>
    </row>
    <row r="3010" spans="2:10">
      <c r="B3010" s="217">
        <v>41610</v>
      </c>
      <c r="C3010" s="218">
        <v>6.21</v>
      </c>
      <c r="D3010">
        <f>MAX(C3010:C$7096)</f>
        <v>6.28</v>
      </c>
      <c r="E3010" s="219">
        <f t="shared" ref="E3010:E3073" si="94">(C3010-D3010)/D3010</f>
        <v>-1.1146496815286669E-2</v>
      </c>
      <c r="H3010" s="241">
        <v>5.16</v>
      </c>
      <c r="I3010">
        <f>MAX(H3010:H$7096)</f>
        <v>5.16</v>
      </c>
      <c r="J3010" s="219">
        <f t="shared" ref="J3010:J3073" si="95">(H3010-I3010)/I3010</f>
        <v>0</v>
      </c>
    </row>
    <row r="3011" spans="2:10">
      <c r="B3011" s="217">
        <v>41607</v>
      </c>
      <c r="C3011" s="218">
        <v>6.21</v>
      </c>
      <c r="D3011">
        <f>MAX(C3011:C$7096)</f>
        <v>6.28</v>
      </c>
      <c r="E3011" s="219">
        <f t="shared" si="94"/>
        <v>-1.1146496815286669E-2</v>
      </c>
      <c r="H3011" s="241">
        <v>5.16</v>
      </c>
      <c r="I3011">
        <f>MAX(H3011:H$7096)</f>
        <v>5.16</v>
      </c>
      <c r="J3011" s="219">
        <f t="shared" si="95"/>
        <v>0</v>
      </c>
    </row>
    <row r="3012" spans="2:10">
      <c r="B3012" s="217">
        <v>41606</v>
      </c>
      <c r="C3012" s="218">
        <v>6.21</v>
      </c>
      <c r="D3012">
        <f>MAX(C3012:C$7096)</f>
        <v>6.28</v>
      </c>
      <c r="E3012" s="219">
        <f t="shared" si="94"/>
        <v>-1.1146496815286669E-2</v>
      </c>
      <c r="H3012" s="241">
        <v>4.97</v>
      </c>
      <c r="I3012">
        <f>MAX(H3012:H$7096)</f>
        <v>5.01</v>
      </c>
      <c r="J3012" s="219">
        <f t="shared" si="95"/>
        <v>-7.9840319361277525E-3</v>
      </c>
    </row>
    <row r="3013" spans="2:10">
      <c r="B3013" s="217">
        <v>41605</v>
      </c>
      <c r="C3013" s="218">
        <v>6.21</v>
      </c>
      <c r="D3013">
        <f>MAX(C3013:C$7096)</f>
        <v>6.28</v>
      </c>
      <c r="E3013" s="219">
        <f t="shared" si="94"/>
        <v>-1.1146496815286669E-2</v>
      </c>
      <c r="H3013" s="241">
        <v>4.97</v>
      </c>
      <c r="I3013">
        <f>MAX(H3013:H$7096)</f>
        <v>5.01</v>
      </c>
      <c r="J3013" s="219">
        <f t="shared" si="95"/>
        <v>-7.9840319361277525E-3</v>
      </c>
    </row>
    <row r="3014" spans="2:10">
      <c r="B3014" s="217">
        <v>41604</v>
      </c>
      <c r="C3014" s="218">
        <v>6.2</v>
      </c>
      <c r="D3014">
        <f>MAX(C3014:C$7096)</f>
        <v>6.28</v>
      </c>
      <c r="E3014" s="219">
        <f t="shared" si="94"/>
        <v>-1.2738853503184724E-2</v>
      </c>
      <c r="H3014" s="241">
        <v>4.97</v>
      </c>
      <c r="I3014">
        <f>MAX(H3014:H$7096)</f>
        <v>5.01</v>
      </c>
      <c r="J3014" s="219">
        <f t="shared" si="95"/>
        <v>-7.9840319361277525E-3</v>
      </c>
    </row>
    <row r="3015" spans="2:10">
      <c r="B3015" s="217">
        <v>41603</v>
      </c>
      <c r="C3015" s="218">
        <v>6.2</v>
      </c>
      <c r="D3015">
        <f>MAX(C3015:C$7096)</f>
        <v>6.28</v>
      </c>
      <c r="E3015" s="219">
        <f t="shared" si="94"/>
        <v>-1.2738853503184724E-2</v>
      </c>
      <c r="H3015" s="241">
        <v>4.97</v>
      </c>
      <c r="I3015">
        <f>MAX(H3015:H$7096)</f>
        <v>5.01</v>
      </c>
      <c r="J3015" s="219">
        <f t="shared" si="95"/>
        <v>-7.9840319361277525E-3</v>
      </c>
    </row>
    <row r="3016" spans="2:10">
      <c r="B3016" s="217">
        <v>41600</v>
      </c>
      <c r="C3016" s="218">
        <v>6.2</v>
      </c>
      <c r="D3016">
        <f>MAX(C3016:C$7096)</f>
        <v>6.28</v>
      </c>
      <c r="E3016" s="219">
        <f t="shared" si="94"/>
        <v>-1.2738853503184724E-2</v>
      </c>
      <c r="H3016" s="241">
        <v>4.97</v>
      </c>
      <c r="I3016">
        <f>MAX(H3016:H$7096)</f>
        <v>5.01</v>
      </c>
      <c r="J3016" s="219">
        <f t="shared" si="95"/>
        <v>-7.9840319361277525E-3</v>
      </c>
    </row>
    <row r="3017" spans="2:10">
      <c r="B3017" s="217">
        <v>41599</v>
      </c>
      <c r="C3017" s="218">
        <v>6.2</v>
      </c>
      <c r="D3017">
        <f>MAX(C3017:C$7096)</f>
        <v>6.28</v>
      </c>
      <c r="E3017" s="219">
        <f t="shared" si="94"/>
        <v>-1.2738853503184724E-2</v>
      </c>
      <c r="H3017" s="241">
        <v>4.97</v>
      </c>
      <c r="I3017">
        <f>MAX(H3017:H$7096)</f>
        <v>5.01</v>
      </c>
      <c r="J3017" s="219">
        <f t="shared" si="95"/>
        <v>-7.9840319361277525E-3</v>
      </c>
    </row>
    <row r="3018" spans="2:10">
      <c r="B3018" s="217">
        <v>41598</v>
      </c>
      <c r="C3018" s="218">
        <v>6.2</v>
      </c>
      <c r="D3018">
        <f>MAX(C3018:C$7096)</f>
        <v>6.28</v>
      </c>
      <c r="E3018" s="219">
        <f t="shared" si="94"/>
        <v>-1.2738853503184724E-2</v>
      </c>
      <c r="H3018" s="241">
        <v>4.97</v>
      </c>
      <c r="I3018">
        <f>MAX(H3018:H$7096)</f>
        <v>5.01</v>
      </c>
      <c r="J3018" s="219">
        <f t="shared" si="95"/>
        <v>-7.9840319361277525E-3</v>
      </c>
    </row>
    <row r="3019" spans="2:10">
      <c r="B3019" s="217">
        <v>41597</v>
      </c>
      <c r="C3019" s="218">
        <v>6.19</v>
      </c>
      <c r="D3019">
        <f>MAX(C3019:C$7096)</f>
        <v>6.28</v>
      </c>
      <c r="E3019" s="219">
        <f t="shared" si="94"/>
        <v>-1.4331210191082779E-2</v>
      </c>
      <c r="H3019" s="241">
        <v>4.97</v>
      </c>
      <c r="I3019">
        <f>MAX(H3019:H$7096)</f>
        <v>5.01</v>
      </c>
      <c r="J3019" s="219">
        <f t="shared" si="95"/>
        <v>-7.9840319361277525E-3</v>
      </c>
    </row>
    <row r="3020" spans="2:10">
      <c r="B3020" s="217">
        <v>41596</v>
      </c>
      <c r="C3020" s="218">
        <v>6.19</v>
      </c>
      <c r="D3020">
        <f>MAX(C3020:C$7096)</f>
        <v>6.28</v>
      </c>
      <c r="E3020" s="219">
        <f t="shared" si="94"/>
        <v>-1.4331210191082779E-2</v>
      </c>
      <c r="H3020" s="241">
        <v>4.97</v>
      </c>
      <c r="I3020">
        <f>MAX(H3020:H$7096)</f>
        <v>5.01</v>
      </c>
      <c r="J3020" s="219">
        <f t="shared" si="95"/>
        <v>-7.9840319361277525E-3</v>
      </c>
    </row>
    <row r="3021" spans="2:10">
      <c r="B3021" s="217">
        <v>41593</v>
      </c>
      <c r="C3021" s="218">
        <v>6.19</v>
      </c>
      <c r="D3021">
        <f>MAX(C3021:C$7096)</f>
        <v>6.28</v>
      </c>
      <c r="E3021" s="219">
        <f t="shared" si="94"/>
        <v>-1.4331210191082779E-2</v>
      </c>
      <c r="H3021" s="241">
        <v>4.97</v>
      </c>
      <c r="I3021">
        <f>MAX(H3021:H$7096)</f>
        <v>5.01</v>
      </c>
      <c r="J3021" s="219">
        <f t="shared" si="95"/>
        <v>-7.9840319361277525E-3</v>
      </c>
    </row>
    <row r="3022" spans="2:10">
      <c r="B3022" s="217">
        <v>41592</v>
      </c>
      <c r="C3022" s="218">
        <v>6.18</v>
      </c>
      <c r="D3022">
        <f>MAX(C3022:C$7096)</f>
        <v>6.28</v>
      </c>
      <c r="E3022" s="219">
        <f t="shared" si="94"/>
        <v>-1.5923566878980975E-2</v>
      </c>
      <c r="H3022" s="241">
        <v>4.97</v>
      </c>
      <c r="I3022">
        <f>MAX(H3022:H$7096)</f>
        <v>5.01</v>
      </c>
      <c r="J3022" s="219">
        <f t="shared" si="95"/>
        <v>-7.9840319361277525E-3</v>
      </c>
    </row>
    <row r="3023" spans="2:10">
      <c r="B3023" s="217">
        <v>41591</v>
      </c>
      <c r="C3023" s="218">
        <v>6.18</v>
      </c>
      <c r="D3023">
        <f>MAX(C3023:C$7096)</f>
        <v>6.28</v>
      </c>
      <c r="E3023" s="219">
        <f t="shared" si="94"/>
        <v>-1.5923566878980975E-2</v>
      </c>
      <c r="H3023" s="241">
        <v>4.97</v>
      </c>
      <c r="I3023">
        <f>MAX(H3023:H$7096)</f>
        <v>5.01</v>
      </c>
      <c r="J3023" s="219">
        <f t="shared" si="95"/>
        <v>-7.9840319361277525E-3</v>
      </c>
    </row>
    <row r="3024" spans="2:10">
      <c r="B3024" s="217">
        <v>41590</v>
      </c>
      <c r="C3024" s="218">
        <v>6.18</v>
      </c>
      <c r="D3024">
        <f>MAX(C3024:C$7096)</f>
        <v>6.28</v>
      </c>
      <c r="E3024" s="219">
        <f t="shared" si="94"/>
        <v>-1.5923566878980975E-2</v>
      </c>
      <c r="H3024" s="241">
        <v>4.97</v>
      </c>
      <c r="I3024">
        <f>MAX(H3024:H$7096)</f>
        <v>5.01</v>
      </c>
      <c r="J3024" s="219">
        <f t="shared" si="95"/>
        <v>-7.9840319361277525E-3</v>
      </c>
    </row>
    <row r="3025" spans="2:10">
      <c r="B3025" s="217">
        <v>41589</v>
      </c>
      <c r="C3025" s="218">
        <v>6.18</v>
      </c>
      <c r="D3025">
        <f>MAX(C3025:C$7096)</f>
        <v>6.28</v>
      </c>
      <c r="E3025" s="219">
        <f t="shared" si="94"/>
        <v>-1.5923566878980975E-2</v>
      </c>
      <c r="H3025" s="241">
        <v>4.97</v>
      </c>
      <c r="I3025">
        <f>MAX(H3025:H$7096)</f>
        <v>5.01</v>
      </c>
      <c r="J3025" s="219">
        <f t="shared" si="95"/>
        <v>-7.9840319361277525E-3</v>
      </c>
    </row>
    <row r="3026" spans="2:10">
      <c r="B3026" s="217">
        <v>41586</v>
      </c>
      <c r="C3026" s="218">
        <v>6.17</v>
      </c>
      <c r="D3026">
        <f>MAX(C3026:C$7096)</f>
        <v>6.28</v>
      </c>
      <c r="E3026" s="219">
        <f t="shared" si="94"/>
        <v>-1.7515923566879033E-2</v>
      </c>
      <c r="H3026" s="241">
        <v>4.97</v>
      </c>
      <c r="I3026">
        <f>MAX(H3026:H$7096)</f>
        <v>5.01</v>
      </c>
      <c r="J3026" s="219">
        <f t="shared" si="95"/>
        <v>-7.9840319361277525E-3</v>
      </c>
    </row>
    <row r="3027" spans="2:10">
      <c r="B3027" s="217">
        <v>41585</v>
      </c>
      <c r="C3027" s="218">
        <v>6.17</v>
      </c>
      <c r="D3027">
        <f>MAX(C3027:C$7096)</f>
        <v>6.28</v>
      </c>
      <c r="E3027" s="219">
        <f t="shared" si="94"/>
        <v>-1.7515923566879033E-2</v>
      </c>
      <c r="H3027" s="241">
        <v>4.97</v>
      </c>
      <c r="I3027">
        <f>MAX(H3027:H$7096)</f>
        <v>5.01</v>
      </c>
      <c r="J3027" s="219">
        <f t="shared" si="95"/>
        <v>-7.9840319361277525E-3</v>
      </c>
    </row>
    <row r="3028" spans="2:10">
      <c r="B3028" s="217">
        <v>41584</v>
      </c>
      <c r="C3028" s="218">
        <v>6.17</v>
      </c>
      <c r="D3028">
        <f>MAX(C3028:C$7096)</f>
        <v>6.28</v>
      </c>
      <c r="E3028" s="219">
        <f t="shared" si="94"/>
        <v>-1.7515923566879033E-2</v>
      </c>
      <c r="H3028" s="241">
        <v>4.97</v>
      </c>
      <c r="I3028">
        <f>MAX(H3028:H$7096)</f>
        <v>5.01</v>
      </c>
      <c r="J3028" s="219">
        <f t="shared" si="95"/>
        <v>-7.9840319361277525E-3</v>
      </c>
    </row>
    <row r="3029" spans="2:10">
      <c r="B3029" s="217">
        <v>41583</v>
      </c>
      <c r="C3029" s="218">
        <v>6.17</v>
      </c>
      <c r="D3029">
        <f>MAX(C3029:C$7096)</f>
        <v>6.28</v>
      </c>
      <c r="E3029" s="219">
        <f t="shared" si="94"/>
        <v>-1.7515923566879033E-2</v>
      </c>
      <c r="H3029" s="241">
        <v>4.97</v>
      </c>
      <c r="I3029">
        <f>MAX(H3029:H$7096)</f>
        <v>5.01</v>
      </c>
      <c r="J3029" s="219">
        <f t="shared" si="95"/>
        <v>-7.9840319361277525E-3</v>
      </c>
    </row>
    <row r="3030" spans="2:10">
      <c r="B3030" s="217">
        <v>41582</v>
      </c>
      <c r="C3030" s="218">
        <v>6.17</v>
      </c>
      <c r="D3030">
        <f>MAX(C3030:C$7096)</f>
        <v>6.28</v>
      </c>
      <c r="E3030" s="219">
        <f t="shared" si="94"/>
        <v>-1.7515923566879033E-2</v>
      </c>
      <c r="H3030" s="241">
        <v>4.97</v>
      </c>
      <c r="I3030">
        <f>MAX(H3030:H$7096)</f>
        <v>5.01</v>
      </c>
      <c r="J3030" s="219">
        <f t="shared" si="95"/>
        <v>-7.9840319361277525E-3</v>
      </c>
    </row>
    <row r="3031" spans="2:10">
      <c r="B3031" s="217">
        <v>41579</v>
      </c>
      <c r="C3031" s="218">
        <v>6.16</v>
      </c>
      <c r="D3031">
        <f>MAX(C3031:C$7096)</f>
        <v>6.28</v>
      </c>
      <c r="E3031" s="219">
        <f t="shared" si="94"/>
        <v>-1.9108280254777087E-2</v>
      </c>
      <c r="H3031" s="241">
        <v>4.97</v>
      </c>
      <c r="I3031">
        <f>MAX(H3031:H$7096)</f>
        <v>5.01</v>
      </c>
      <c r="J3031" s="219">
        <f t="shared" si="95"/>
        <v>-7.9840319361277525E-3</v>
      </c>
    </row>
    <row r="3032" spans="2:10">
      <c r="B3032" s="217">
        <v>41578</v>
      </c>
      <c r="C3032" s="218">
        <v>6.17</v>
      </c>
      <c r="D3032">
        <f>MAX(C3032:C$7096)</f>
        <v>6.28</v>
      </c>
      <c r="E3032" s="219">
        <f t="shared" si="94"/>
        <v>-1.7515923566879033E-2</v>
      </c>
      <c r="H3032" s="241">
        <v>4.97</v>
      </c>
      <c r="I3032">
        <f>MAX(H3032:H$7096)</f>
        <v>5.01</v>
      </c>
      <c r="J3032" s="219">
        <f t="shared" si="95"/>
        <v>-7.9840319361277525E-3</v>
      </c>
    </row>
    <row r="3033" spans="2:10">
      <c r="B3033" s="217">
        <v>41577</v>
      </c>
      <c r="C3033" s="218">
        <v>6.17</v>
      </c>
      <c r="D3033">
        <f>MAX(C3033:C$7096)</f>
        <v>6.28</v>
      </c>
      <c r="E3033" s="219">
        <f t="shared" si="94"/>
        <v>-1.7515923566879033E-2</v>
      </c>
      <c r="H3033" s="241">
        <v>4.97</v>
      </c>
      <c r="I3033">
        <f>MAX(H3033:H$7096)</f>
        <v>5.01</v>
      </c>
      <c r="J3033" s="219">
        <f t="shared" si="95"/>
        <v>-7.9840319361277525E-3</v>
      </c>
    </row>
    <row r="3034" spans="2:10">
      <c r="B3034" s="217">
        <v>41576</v>
      </c>
      <c r="C3034" s="218">
        <v>6.17</v>
      </c>
      <c r="D3034">
        <f>MAX(C3034:C$7096)</f>
        <v>6.28</v>
      </c>
      <c r="E3034" s="219">
        <f t="shared" si="94"/>
        <v>-1.7515923566879033E-2</v>
      </c>
      <c r="H3034" s="241">
        <v>4.97</v>
      </c>
      <c r="I3034">
        <f>MAX(H3034:H$7096)</f>
        <v>5.01</v>
      </c>
      <c r="J3034" s="219">
        <f t="shared" si="95"/>
        <v>-7.9840319361277525E-3</v>
      </c>
    </row>
    <row r="3035" spans="2:10">
      <c r="B3035" s="217">
        <v>41575</v>
      </c>
      <c r="C3035" s="218">
        <v>6.17</v>
      </c>
      <c r="D3035">
        <f>MAX(C3035:C$7096)</f>
        <v>6.28</v>
      </c>
      <c r="E3035" s="219">
        <f t="shared" si="94"/>
        <v>-1.7515923566879033E-2</v>
      </c>
      <c r="H3035" s="241">
        <v>4.97</v>
      </c>
      <c r="I3035">
        <f>MAX(H3035:H$7096)</f>
        <v>5.01</v>
      </c>
      <c r="J3035" s="219">
        <f t="shared" si="95"/>
        <v>-7.9840319361277525E-3</v>
      </c>
    </row>
    <row r="3036" spans="2:10">
      <c r="B3036" s="217">
        <v>41572</v>
      </c>
      <c r="C3036" s="218">
        <v>6.28</v>
      </c>
      <c r="D3036">
        <f>MAX(C3036:C$7096)</f>
        <v>6.28</v>
      </c>
      <c r="E3036" s="219">
        <f t="shared" si="94"/>
        <v>0</v>
      </c>
      <c r="H3036" s="241">
        <v>4.97</v>
      </c>
      <c r="I3036">
        <f>MAX(H3036:H$7096)</f>
        <v>5.01</v>
      </c>
      <c r="J3036" s="219">
        <f t="shared" si="95"/>
        <v>-7.9840319361277525E-3</v>
      </c>
    </row>
    <row r="3037" spans="2:10">
      <c r="B3037" s="217">
        <v>41571</v>
      </c>
      <c r="C3037" s="218">
        <v>6.28</v>
      </c>
      <c r="D3037">
        <f>MAX(C3037:C$7096)</f>
        <v>6.28</v>
      </c>
      <c r="E3037" s="219">
        <f t="shared" si="94"/>
        <v>0</v>
      </c>
      <c r="H3037" s="241">
        <v>4.97</v>
      </c>
      <c r="I3037">
        <f>MAX(H3037:H$7096)</f>
        <v>5.01</v>
      </c>
      <c r="J3037" s="219">
        <f t="shared" si="95"/>
        <v>-7.9840319361277525E-3</v>
      </c>
    </row>
    <row r="3038" spans="2:10">
      <c r="B3038" s="217">
        <v>41570</v>
      </c>
      <c r="C3038" s="218">
        <v>6.28</v>
      </c>
      <c r="D3038">
        <f>MAX(C3038:C$7096)</f>
        <v>6.28</v>
      </c>
      <c r="E3038" s="219">
        <f t="shared" si="94"/>
        <v>0</v>
      </c>
      <c r="H3038" s="241">
        <v>4.97</v>
      </c>
      <c r="I3038">
        <f>MAX(H3038:H$7096)</f>
        <v>5.01</v>
      </c>
      <c r="J3038" s="219">
        <f t="shared" si="95"/>
        <v>-7.9840319361277525E-3</v>
      </c>
    </row>
    <row r="3039" spans="2:10">
      <c r="B3039" s="217">
        <v>41569</v>
      </c>
      <c r="C3039" s="218">
        <v>6.28</v>
      </c>
      <c r="D3039">
        <f>MAX(C3039:C$7096)</f>
        <v>6.28</v>
      </c>
      <c r="E3039" s="219">
        <f t="shared" si="94"/>
        <v>0</v>
      </c>
      <c r="H3039" s="241">
        <v>4.97</v>
      </c>
      <c r="I3039">
        <f>MAX(H3039:H$7096)</f>
        <v>5.01</v>
      </c>
      <c r="J3039" s="219">
        <f t="shared" si="95"/>
        <v>-7.9840319361277525E-3</v>
      </c>
    </row>
    <row r="3040" spans="2:10">
      <c r="B3040" s="217">
        <v>41568</v>
      </c>
      <c r="C3040" s="218">
        <v>6.27</v>
      </c>
      <c r="D3040">
        <f>MAX(C3040:C$7096)</f>
        <v>6.27</v>
      </c>
      <c r="E3040" s="219">
        <f t="shared" si="94"/>
        <v>0</v>
      </c>
      <c r="H3040" s="241">
        <v>4.97</v>
      </c>
      <c r="I3040">
        <f>MAX(H3040:H$7096)</f>
        <v>5.01</v>
      </c>
      <c r="J3040" s="219">
        <f t="shared" si="95"/>
        <v>-7.9840319361277525E-3</v>
      </c>
    </row>
    <row r="3041" spans="2:10">
      <c r="B3041" s="217">
        <v>41565</v>
      </c>
      <c r="C3041" s="218">
        <v>6.27</v>
      </c>
      <c r="D3041">
        <f>MAX(C3041:C$7096)</f>
        <v>6.27</v>
      </c>
      <c r="E3041" s="219">
        <f t="shared" si="94"/>
        <v>0</v>
      </c>
      <c r="H3041" s="241">
        <v>4.97</v>
      </c>
      <c r="I3041">
        <f>MAX(H3041:H$7096)</f>
        <v>5.01</v>
      </c>
      <c r="J3041" s="219">
        <f t="shared" si="95"/>
        <v>-7.9840319361277525E-3</v>
      </c>
    </row>
    <row r="3042" spans="2:10">
      <c r="B3042" s="217">
        <v>41564</v>
      </c>
      <c r="C3042" s="218">
        <v>6.27</v>
      </c>
      <c r="D3042">
        <f>MAX(C3042:C$7096)</f>
        <v>6.27</v>
      </c>
      <c r="E3042" s="219">
        <f t="shared" si="94"/>
        <v>0</v>
      </c>
      <c r="H3042" s="241">
        <v>4.97</v>
      </c>
      <c r="I3042">
        <f>MAX(H3042:H$7096)</f>
        <v>5.01</v>
      </c>
      <c r="J3042" s="219">
        <f t="shared" si="95"/>
        <v>-7.9840319361277525E-3</v>
      </c>
    </row>
    <row r="3043" spans="2:10">
      <c r="B3043" s="217">
        <v>41563</v>
      </c>
      <c r="C3043" s="218">
        <v>6.27</v>
      </c>
      <c r="D3043">
        <f>MAX(C3043:C$7096)</f>
        <v>6.27</v>
      </c>
      <c r="E3043" s="219">
        <f t="shared" si="94"/>
        <v>0</v>
      </c>
      <c r="H3043" s="241">
        <v>4.97</v>
      </c>
      <c r="I3043">
        <f>MAX(H3043:H$7096)</f>
        <v>5.01</v>
      </c>
      <c r="J3043" s="219">
        <f t="shared" si="95"/>
        <v>-7.9840319361277525E-3</v>
      </c>
    </row>
    <row r="3044" spans="2:10">
      <c r="B3044" s="217">
        <v>41562</v>
      </c>
      <c r="C3044" s="218">
        <v>6.26</v>
      </c>
      <c r="D3044">
        <f>MAX(C3044:C$7096)</f>
        <v>6.26</v>
      </c>
      <c r="E3044" s="219">
        <f t="shared" si="94"/>
        <v>0</v>
      </c>
      <c r="H3044" s="241">
        <v>4.97</v>
      </c>
      <c r="I3044">
        <f>MAX(H3044:H$7096)</f>
        <v>5.01</v>
      </c>
      <c r="J3044" s="219">
        <f t="shared" si="95"/>
        <v>-7.9840319361277525E-3</v>
      </c>
    </row>
    <row r="3045" spans="2:10">
      <c r="B3045" s="217">
        <v>41561</v>
      </c>
      <c r="C3045" s="218">
        <v>6.26</v>
      </c>
      <c r="D3045">
        <f>MAX(C3045:C$7096)</f>
        <v>6.26</v>
      </c>
      <c r="E3045" s="219">
        <f t="shared" si="94"/>
        <v>0</v>
      </c>
      <c r="H3045" s="241">
        <v>4.97</v>
      </c>
      <c r="I3045">
        <f>MAX(H3045:H$7096)</f>
        <v>5.01</v>
      </c>
      <c r="J3045" s="219">
        <f t="shared" si="95"/>
        <v>-7.9840319361277525E-3</v>
      </c>
    </row>
    <row r="3046" spans="2:10">
      <c r="B3046" s="217">
        <v>41558</v>
      </c>
      <c r="C3046" s="218">
        <v>6.26</v>
      </c>
      <c r="D3046">
        <f>MAX(C3046:C$7096)</f>
        <v>6.26</v>
      </c>
      <c r="E3046" s="219">
        <f t="shared" si="94"/>
        <v>0</v>
      </c>
      <c r="H3046" s="241">
        <v>4.97</v>
      </c>
      <c r="I3046">
        <f>MAX(H3046:H$7096)</f>
        <v>5.01</v>
      </c>
      <c r="J3046" s="219">
        <f t="shared" si="95"/>
        <v>-7.9840319361277525E-3</v>
      </c>
    </row>
    <row r="3047" spans="2:10">
      <c r="B3047" s="217">
        <v>41557</v>
      </c>
      <c r="C3047" s="218">
        <v>6.26</v>
      </c>
      <c r="D3047">
        <f>MAX(C3047:C$7096)</f>
        <v>6.26</v>
      </c>
      <c r="E3047" s="219">
        <f t="shared" si="94"/>
        <v>0</v>
      </c>
      <c r="H3047" s="241">
        <v>4.97</v>
      </c>
      <c r="I3047">
        <f>MAX(H3047:H$7096)</f>
        <v>5.01</v>
      </c>
      <c r="J3047" s="219">
        <f t="shared" si="95"/>
        <v>-7.9840319361277525E-3</v>
      </c>
    </row>
    <row r="3048" spans="2:10">
      <c r="B3048" s="217">
        <v>41556</v>
      </c>
      <c r="C3048" s="218">
        <v>6.25</v>
      </c>
      <c r="D3048">
        <f>MAX(C3048:C$7096)</f>
        <v>6.25</v>
      </c>
      <c r="E3048" s="219">
        <f t="shared" si="94"/>
        <v>0</v>
      </c>
      <c r="H3048" s="241">
        <v>4.97</v>
      </c>
      <c r="I3048">
        <f>MAX(H3048:H$7096)</f>
        <v>5.01</v>
      </c>
      <c r="J3048" s="219">
        <f t="shared" si="95"/>
        <v>-7.9840319361277525E-3</v>
      </c>
    </row>
    <row r="3049" spans="2:10">
      <c r="B3049" s="217">
        <v>41555</v>
      </c>
      <c r="C3049" s="218">
        <v>6.25</v>
      </c>
      <c r="D3049">
        <f>MAX(C3049:C$7096)</f>
        <v>6.25</v>
      </c>
      <c r="E3049" s="219">
        <f t="shared" si="94"/>
        <v>0</v>
      </c>
      <c r="H3049" s="241">
        <v>4.97</v>
      </c>
      <c r="I3049">
        <f>MAX(H3049:H$7096)</f>
        <v>5.01</v>
      </c>
      <c r="J3049" s="219">
        <f t="shared" si="95"/>
        <v>-7.9840319361277525E-3</v>
      </c>
    </row>
    <row r="3050" spans="2:10">
      <c r="B3050" s="217">
        <v>41554</v>
      </c>
      <c r="C3050" s="218">
        <v>6.25</v>
      </c>
      <c r="D3050">
        <f>MAX(C3050:C$7096)</f>
        <v>6.25</v>
      </c>
      <c r="E3050" s="219">
        <f t="shared" si="94"/>
        <v>0</v>
      </c>
      <c r="H3050" s="241">
        <v>4.97</v>
      </c>
      <c r="I3050">
        <f>MAX(H3050:H$7096)</f>
        <v>5.01</v>
      </c>
      <c r="J3050" s="219">
        <f t="shared" si="95"/>
        <v>-7.9840319361277525E-3</v>
      </c>
    </row>
    <row r="3051" spans="2:10">
      <c r="B3051" s="217">
        <v>41551</v>
      </c>
      <c r="C3051" s="218">
        <v>6.25</v>
      </c>
      <c r="D3051">
        <f>MAX(C3051:C$7096)</f>
        <v>6.25</v>
      </c>
      <c r="E3051" s="219">
        <f t="shared" si="94"/>
        <v>0</v>
      </c>
      <c r="H3051" s="241">
        <v>4.97</v>
      </c>
      <c r="I3051">
        <f>MAX(H3051:H$7096)</f>
        <v>5.01</v>
      </c>
      <c r="J3051" s="219">
        <f t="shared" si="95"/>
        <v>-7.9840319361277525E-3</v>
      </c>
    </row>
    <row r="3052" spans="2:10">
      <c r="B3052" s="217">
        <v>41550</v>
      </c>
      <c r="C3052" s="218">
        <v>6.24</v>
      </c>
      <c r="D3052">
        <f>MAX(C3052:C$7096)</f>
        <v>6.24</v>
      </c>
      <c r="E3052" s="219">
        <f t="shared" si="94"/>
        <v>0</v>
      </c>
      <c r="H3052" s="241">
        <v>4.97</v>
      </c>
      <c r="I3052">
        <f>MAX(H3052:H$7096)</f>
        <v>5.01</v>
      </c>
      <c r="J3052" s="219">
        <f t="shared" si="95"/>
        <v>-7.9840319361277525E-3</v>
      </c>
    </row>
    <row r="3053" spans="2:10">
      <c r="B3053" s="217">
        <v>41549</v>
      </c>
      <c r="C3053" s="218">
        <v>6.24</v>
      </c>
      <c r="D3053">
        <f>MAX(C3053:C$7096)</f>
        <v>6.24</v>
      </c>
      <c r="E3053" s="219">
        <f t="shared" si="94"/>
        <v>0</v>
      </c>
      <c r="H3053" s="241">
        <v>4.97</v>
      </c>
      <c r="I3053">
        <f>MAX(H3053:H$7096)</f>
        <v>5.01</v>
      </c>
      <c r="J3053" s="219">
        <f t="shared" si="95"/>
        <v>-7.9840319361277525E-3</v>
      </c>
    </row>
    <row r="3054" spans="2:10">
      <c r="B3054" s="217">
        <v>41548</v>
      </c>
      <c r="C3054" s="218">
        <v>6.24</v>
      </c>
      <c r="D3054">
        <f>MAX(C3054:C$7096)</f>
        <v>6.24</v>
      </c>
      <c r="E3054" s="219">
        <f t="shared" si="94"/>
        <v>0</v>
      </c>
      <c r="H3054" s="241">
        <v>4.97</v>
      </c>
      <c r="I3054">
        <f>MAX(H3054:H$7096)</f>
        <v>5.01</v>
      </c>
      <c r="J3054" s="219">
        <f t="shared" si="95"/>
        <v>-7.9840319361277525E-3</v>
      </c>
    </row>
    <row r="3055" spans="2:10">
      <c r="B3055" s="217">
        <v>41547</v>
      </c>
      <c r="C3055" s="218">
        <v>6.24</v>
      </c>
      <c r="D3055">
        <f>MAX(C3055:C$7096)</f>
        <v>6.24</v>
      </c>
      <c r="E3055" s="219">
        <f t="shared" si="94"/>
        <v>0</v>
      </c>
      <c r="H3055" s="241">
        <v>4.97</v>
      </c>
      <c r="I3055">
        <f>MAX(H3055:H$7096)</f>
        <v>5.01</v>
      </c>
      <c r="J3055" s="219">
        <f t="shared" si="95"/>
        <v>-7.9840319361277525E-3</v>
      </c>
    </row>
    <row r="3056" spans="2:10">
      <c r="B3056" s="217">
        <v>41544</v>
      </c>
      <c r="C3056" s="218">
        <v>6.23</v>
      </c>
      <c r="D3056">
        <f>MAX(C3056:C$7096)</f>
        <v>6.23</v>
      </c>
      <c r="E3056" s="219">
        <f t="shared" si="94"/>
        <v>0</v>
      </c>
      <c r="H3056" s="241">
        <v>4.97</v>
      </c>
      <c r="I3056">
        <f>MAX(H3056:H$7096)</f>
        <v>5.01</v>
      </c>
      <c r="J3056" s="219">
        <f t="shared" si="95"/>
        <v>-7.9840319361277525E-3</v>
      </c>
    </row>
    <row r="3057" spans="2:10">
      <c r="B3057" s="217">
        <v>41543</v>
      </c>
      <c r="C3057" s="218">
        <v>6.23</v>
      </c>
      <c r="D3057">
        <f>MAX(C3057:C$7096)</f>
        <v>6.23</v>
      </c>
      <c r="E3057" s="219">
        <f t="shared" si="94"/>
        <v>0</v>
      </c>
      <c r="H3057" s="241">
        <v>4.97</v>
      </c>
      <c r="I3057">
        <f>MAX(H3057:H$7096)</f>
        <v>5.01</v>
      </c>
      <c r="J3057" s="219">
        <f t="shared" si="95"/>
        <v>-7.9840319361277525E-3</v>
      </c>
    </row>
    <row r="3058" spans="2:10">
      <c r="B3058" s="217">
        <v>41542</v>
      </c>
      <c r="C3058" s="218">
        <v>6.23</v>
      </c>
      <c r="D3058">
        <f>MAX(C3058:C$7096)</f>
        <v>6.23</v>
      </c>
      <c r="E3058" s="219">
        <f t="shared" si="94"/>
        <v>0</v>
      </c>
      <c r="H3058" s="241">
        <v>4.97</v>
      </c>
      <c r="I3058">
        <f>MAX(H3058:H$7096)</f>
        <v>5.01</v>
      </c>
      <c r="J3058" s="219">
        <f t="shared" si="95"/>
        <v>-7.9840319361277525E-3</v>
      </c>
    </row>
    <row r="3059" spans="2:10">
      <c r="B3059" s="217">
        <v>41541</v>
      </c>
      <c r="C3059" s="218">
        <v>6.23</v>
      </c>
      <c r="D3059">
        <f>MAX(C3059:C$7096)</f>
        <v>6.23</v>
      </c>
      <c r="E3059" s="219">
        <f t="shared" si="94"/>
        <v>0</v>
      </c>
      <c r="H3059" s="241">
        <v>4.97</v>
      </c>
      <c r="I3059">
        <f>MAX(H3059:H$7096)</f>
        <v>5.01</v>
      </c>
      <c r="J3059" s="219">
        <f t="shared" si="95"/>
        <v>-7.9840319361277525E-3</v>
      </c>
    </row>
    <row r="3060" spans="2:10">
      <c r="B3060" s="217">
        <v>41540</v>
      </c>
      <c r="C3060" s="218">
        <v>6.23</v>
      </c>
      <c r="D3060">
        <f>MAX(C3060:C$7096)</f>
        <v>6.23</v>
      </c>
      <c r="E3060" s="219">
        <f t="shared" si="94"/>
        <v>0</v>
      </c>
      <c r="H3060" s="241">
        <v>4.97</v>
      </c>
      <c r="I3060">
        <f>MAX(H3060:H$7096)</f>
        <v>5.01</v>
      </c>
      <c r="J3060" s="219">
        <f t="shared" si="95"/>
        <v>-7.9840319361277525E-3</v>
      </c>
    </row>
    <row r="3061" spans="2:10">
      <c r="B3061" s="217">
        <v>41537</v>
      </c>
      <c r="C3061" s="218">
        <v>6.22</v>
      </c>
      <c r="D3061">
        <f>MAX(C3061:C$7096)</f>
        <v>6.22</v>
      </c>
      <c r="E3061" s="219">
        <f t="shared" si="94"/>
        <v>0</v>
      </c>
      <c r="H3061" s="241">
        <v>4.97</v>
      </c>
      <c r="I3061">
        <f>MAX(H3061:H$7096)</f>
        <v>5.01</v>
      </c>
      <c r="J3061" s="219">
        <f t="shared" si="95"/>
        <v>-7.9840319361277525E-3</v>
      </c>
    </row>
    <row r="3062" spans="2:10">
      <c r="B3062" s="217">
        <v>41536</v>
      </c>
      <c r="C3062" s="218">
        <v>6.22</v>
      </c>
      <c r="D3062">
        <f>MAX(C3062:C$7096)</f>
        <v>6.22</v>
      </c>
      <c r="E3062" s="219">
        <f t="shared" si="94"/>
        <v>0</v>
      </c>
      <c r="H3062" s="241">
        <v>4.97</v>
      </c>
      <c r="I3062">
        <f>MAX(H3062:H$7096)</f>
        <v>5.01</v>
      </c>
      <c r="J3062" s="219">
        <f t="shared" si="95"/>
        <v>-7.9840319361277525E-3</v>
      </c>
    </row>
    <row r="3063" spans="2:10">
      <c r="B3063" s="217">
        <v>41535</v>
      </c>
      <c r="C3063" s="218">
        <v>6.22</v>
      </c>
      <c r="D3063">
        <f>MAX(C3063:C$7096)</f>
        <v>6.22</v>
      </c>
      <c r="E3063" s="219">
        <f t="shared" si="94"/>
        <v>0</v>
      </c>
      <c r="H3063" s="241">
        <v>4.97</v>
      </c>
      <c r="I3063">
        <f>MAX(H3063:H$7096)</f>
        <v>5.01</v>
      </c>
      <c r="J3063" s="219">
        <f t="shared" si="95"/>
        <v>-7.9840319361277525E-3</v>
      </c>
    </row>
    <row r="3064" spans="2:10">
      <c r="B3064" s="217">
        <v>41534</v>
      </c>
      <c r="C3064" s="218">
        <v>6.22</v>
      </c>
      <c r="D3064">
        <f>MAX(C3064:C$7096)</f>
        <v>6.22</v>
      </c>
      <c r="E3064" s="219">
        <f t="shared" si="94"/>
        <v>0</v>
      </c>
      <c r="H3064" s="241">
        <v>4.97</v>
      </c>
      <c r="I3064">
        <f>MAX(H3064:H$7096)</f>
        <v>5.01</v>
      </c>
      <c r="J3064" s="219">
        <f t="shared" si="95"/>
        <v>-7.9840319361277525E-3</v>
      </c>
    </row>
    <row r="3065" spans="2:10">
      <c r="B3065" s="217">
        <v>41533</v>
      </c>
      <c r="C3065" s="218">
        <v>6.22</v>
      </c>
      <c r="D3065">
        <f>MAX(C3065:C$7096)</f>
        <v>6.22</v>
      </c>
      <c r="E3065" s="219">
        <f t="shared" si="94"/>
        <v>0</v>
      </c>
      <c r="H3065" s="241">
        <v>4.97</v>
      </c>
      <c r="I3065">
        <f>MAX(H3065:H$7096)</f>
        <v>5.01</v>
      </c>
      <c r="J3065" s="219">
        <f t="shared" si="95"/>
        <v>-7.9840319361277525E-3</v>
      </c>
    </row>
    <row r="3066" spans="2:10">
      <c r="B3066" s="217">
        <v>41530</v>
      </c>
      <c r="C3066" s="218">
        <v>6.21</v>
      </c>
      <c r="D3066">
        <f>MAX(C3066:C$7096)</f>
        <v>6.21</v>
      </c>
      <c r="E3066" s="219">
        <f t="shared" si="94"/>
        <v>0</v>
      </c>
      <c r="H3066" s="241">
        <v>4.97</v>
      </c>
      <c r="I3066">
        <f>MAX(H3066:H$7096)</f>
        <v>5.01</v>
      </c>
      <c r="J3066" s="219">
        <f t="shared" si="95"/>
        <v>-7.9840319361277525E-3</v>
      </c>
    </row>
    <row r="3067" spans="2:10">
      <c r="B3067" s="217">
        <v>41529</v>
      </c>
      <c r="C3067" s="218">
        <v>6.21</v>
      </c>
      <c r="D3067">
        <f>MAX(C3067:C$7096)</f>
        <v>6.21</v>
      </c>
      <c r="E3067" s="219">
        <f t="shared" si="94"/>
        <v>0</v>
      </c>
      <c r="H3067" s="241">
        <v>4.97</v>
      </c>
      <c r="I3067">
        <f>MAX(H3067:H$7096)</f>
        <v>5.01</v>
      </c>
      <c r="J3067" s="219">
        <f t="shared" si="95"/>
        <v>-7.9840319361277525E-3</v>
      </c>
    </row>
    <row r="3068" spans="2:10">
      <c r="B3068" s="217">
        <v>41528</v>
      </c>
      <c r="C3068" s="218">
        <v>6.21</v>
      </c>
      <c r="D3068">
        <f>MAX(C3068:C$7096)</f>
        <v>6.21</v>
      </c>
      <c r="E3068" s="219">
        <f t="shared" si="94"/>
        <v>0</v>
      </c>
      <c r="H3068" s="241">
        <v>4.97</v>
      </c>
      <c r="I3068">
        <f>MAX(H3068:H$7096)</f>
        <v>5.01</v>
      </c>
      <c r="J3068" s="219">
        <f t="shared" si="95"/>
        <v>-7.9840319361277525E-3</v>
      </c>
    </row>
    <row r="3069" spans="2:10">
      <c r="B3069" s="217">
        <v>41527</v>
      </c>
      <c r="C3069" s="218">
        <v>6.21</v>
      </c>
      <c r="D3069">
        <f>MAX(C3069:C$7096)</f>
        <v>6.21</v>
      </c>
      <c r="E3069" s="219">
        <f t="shared" si="94"/>
        <v>0</v>
      </c>
      <c r="H3069" s="241">
        <v>4.97</v>
      </c>
      <c r="I3069">
        <f>MAX(H3069:H$7096)</f>
        <v>5.01</v>
      </c>
      <c r="J3069" s="219">
        <f t="shared" si="95"/>
        <v>-7.9840319361277525E-3</v>
      </c>
    </row>
    <row r="3070" spans="2:10">
      <c r="B3070" s="217">
        <v>41526</v>
      </c>
      <c r="C3070" s="218">
        <v>6.2</v>
      </c>
      <c r="D3070">
        <f>MAX(C3070:C$7096)</f>
        <v>6.2</v>
      </c>
      <c r="E3070" s="219">
        <f t="shared" si="94"/>
        <v>0</v>
      </c>
      <c r="H3070" s="241">
        <v>4.97</v>
      </c>
      <c r="I3070">
        <f>MAX(H3070:H$7096)</f>
        <v>5.01</v>
      </c>
      <c r="J3070" s="219">
        <f t="shared" si="95"/>
        <v>-7.9840319361277525E-3</v>
      </c>
    </row>
    <row r="3071" spans="2:10">
      <c r="B3071" s="217">
        <v>41523</v>
      </c>
      <c r="C3071" s="218">
        <v>6.2</v>
      </c>
      <c r="D3071">
        <f>MAX(C3071:C$7096)</f>
        <v>6.2</v>
      </c>
      <c r="E3071" s="219">
        <f t="shared" si="94"/>
        <v>0</v>
      </c>
      <c r="H3071" s="241">
        <v>4.97</v>
      </c>
      <c r="I3071">
        <f>MAX(H3071:H$7096)</f>
        <v>5.01</v>
      </c>
      <c r="J3071" s="219">
        <f t="shared" si="95"/>
        <v>-7.9840319361277525E-3</v>
      </c>
    </row>
    <row r="3072" spans="2:10">
      <c r="B3072" s="217">
        <v>41522</v>
      </c>
      <c r="C3072" s="218">
        <v>6.2</v>
      </c>
      <c r="D3072">
        <f>MAX(C3072:C$7096)</f>
        <v>6.2</v>
      </c>
      <c r="E3072" s="219">
        <f t="shared" si="94"/>
        <v>0</v>
      </c>
      <c r="H3072" s="241">
        <v>4.97</v>
      </c>
      <c r="I3072">
        <f>MAX(H3072:H$7096)</f>
        <v>5.01</v>
      </c>
      <c r="J3072" s="219">
        <f t="shared" si="95"/>
        <v>-7.9840319361277525E-3</v>
      </c>
    </row>
    <row r="3073" spans="2:10">
      <c r="B3073" s="217">
        <v>41521</v>
      </c>
      <c r="C3073" s="218">
        <v>6.19</v>
      </c>
      <c r="D3073">
        <f>MAX(C3073:C$7096)</f>
        <v>6.19</v>
      </c>
      <c r="E3073" s="219">
        <f t="shared" si="94"/>
        <v>0</v>
      </c>
      <c r="H3073" s="241">
        <v>4.97</v>
      </c>
      <c r="I3073">
        <f>MAX(H3073:H$7096)</f>
        <v>5.01</v>
      </c>
      <c r="J3073" s="219">
        <f t="shared" si="95"/>
        <v>-7.9840319361277525E-3</v>
      </c>
    </row>
    <row r="3074" spans="2:10">
      <c r="B3074" s="217">
        <v>41520</v>
      </c>
      <c r="C3074" s="218">
        <v>6.19</v>
      </c>
      <c r="D3074">
        <f>MAX(C3074:C$7096)</f>
        <v>6.19</v>
      </c>
      <c r="E3074" s="219">
        <f t="shared" ref="E3074:E3137" si="96">(C3074-D3074)/D3074</f>
        <v>0</v>
      </c>
      <c r="H3074" s="241">
        <v>4.97</v>
      </c>
      <c r="I3074">
        <f>MAX(H3074:H$7096)</f>
        <v>5.01</v>
      </c>
      <c r="J3074" s="219">
        <f t="shared" ref="J3074:J3137" si="97">(H3074-I3074)/I3074</f>
        <v>-7.9840319361277525E-3</v>
      </c>
    </row>
    <row r="3075" spans="2:10">
      <c r="B3075" s="217">
        <v>41519</v>
      </c>
      <c r="C3075" s="218">
        <v>6.19</v>
      </c>
      <c r="D3075">
        <f>MAX(C3075:C$7096)</f>
        <v>6.19</v>
      </c>
      <c r="E3075" s="219">
        <f t="shared" si="96"/>
        <v>0</v>
      </c>
      <c r="H3075" s="241">
        <v>4.97</v>
      </c>
      <c r="I3075">
        <f>MAX(H3075:H$7096)</f>
        <v>5.01</v>
      </c>
      <c r="J3075" s="219">
        <f t="shared" si="97"/>
        <v>-7.9840319361277525E-3</v>
      </c>
    </row>
    <row r="3076" spans="2:10">
      <c r="B3076" s="217">
        <v>41516</v>
      </c>
      <c r="C3076" s="218">
        <v>6.19</v>
      </c>
      <c r="D3076">
        <f>MAX(C3076:C$7096)</f>
        <v>6.19</v>
      </c>
      <c r="E3076" s="219">
        <f t="shared" si="96"/>
        <v>0</v>
      </c>
      <c r="H3076" s="241">
        <v>4.97</v>
      </c>
      <c r="I3076">
        <f>MAX(H3076:H$7096)</f>
        <v>5.01</v>
      </c>
      <c r="J3076" s="219">
        <f t="shared" si="97"/>
        <v>-7.9840319361277525E-3</v>
      </c>
    </row>
    <row r="3077" spans="2:10">
      <c r="B3077" s="217">
        <v>41515</v>
      </c>
      <c r="C3077" s="218">
        <v>6.18</v>
      </c>
      <c r="D3077">
        <f>MAX(C3077:C$7096)</f>
        <v>6.18</v>
      </c>
      <c r="E3077" s="219">
        <f t="shared" si="96"/>
        <v>0</v>
      </c>
      <c r="H3077" s="241">
        <v>4.97</v>
      </c>
      <c r="I3077">
        <f>MAX(H3077:H$7096)</f>
        <v>5.01</v>
      </c>
      <c r="J3077" s="219">
        <f t="shared" si="97"/>
        <v>-7.9840319361277525E-3</v>
      </c>
    </row>
    <row r="3078" spans="2:10">
      <c r="B3078" s="217">
        <v>41514</v>
      </c>
      <c r="C3078" s="218">
        <v>6.18</v>
      </c>
      <c r="D3078">
        <f>MAX(C3078:C$7096)</f>
        <v>6.18</v>
      </c>
      <c r="E3078" s="219">
        <f t="shared" si="96"/>
        <v>0</v>
      </c>
      <c r="H3078" s="241">
        <v>5.01</v>
      </c>
      <c r="I3078">
        <f>MAX(H3078:H$7096)</f>
        <v>5.01</v>
      </c>
      <c r="J3078" s="219">
        <f t="shared" si="97"/>
        <v>0</v>
      </c>
    </row>
    <row r="3079" spans="2:10">
      <c r="B3079" s="217">
        <v>41513</v>
      </c>
      <c r="C3079" s="218">
        <v>6.18</v>
      </c>
      <c r="D3079">
        <f>MAX(C3079:C$7096)</f>
        <v>6.18</v>
      </c>
      <c r="E3079" s="219">
        <f t="shared" si="96"/>
        <v>0</v>
      </c>
      <c r="H3079" s="241">
        <v>5.01</v>
      </c>
      <c r="I3079">
        <f>MAX(H3079:H$7096)</f>
        <v>5.01</v>
      </c>
      <c r="J3079" s="219">
        <f t="shared" si="97"/>
        <v>0</v>
      </c>
    </row>
    <row r="3080" spans="2:10">
      <c r="B3080" s="217">
        <v>41512</v>
      </c>
      <c r="C3080" s="218">
        <v>6.18</v>
      </c>
      <c r="D3080">
        <f>MAX(C3080:C$7096)</f>
        <v>6.18</v>
      </c>
      <c r="E3080" s="219">
        <f t="shared" si="96"/>
        <v>0</v>
      </c>
      <c r="H3080" s="241">
        <v>5.01</v>
      </c>
      <c r="I3080">
        <f>MAX(H3080:H$7096)</f>
        <v>5.01</v>
      </c>
      <c r="J3080" s="219">
        <f t="shared" si="97"/>
        <v>0</v>
      </c>
    </row>
    <row r="3081" spans="2:10">
      <c r="B3081" s="217">
        <v>41509</v>
      </c>
      <c r="C3081" s="218">
        <v>6.17</v>
      </c>
      <c r="D3081">
        <f>MAX(C3081:C$7096)</f>
        <v>6.17</v>
      </c>
      <c r="E3081" s="219">
        <f t="shared" si="96"/>
        <v>0</v>
      </c>
      <c r="H3081" s="241">
        <v>5.01</v>
      </c>
      <c r="I3081">
        <f>MAX(H3081:H$7096)</f>
        <v>5.01</v>
      </c>
      <c r="J3081" s="219">
        <f t="shared" si="97"/>
        <v>0</v>
      </c>
    </row>
    <row r="3082" spans="2:10">
      <c r="B3082" s="217">
        <v>41508</v>
      </c>
      <c r="C3082" s="218">
        <v>6.17</v>
      </c>
      <c r="D3082">
        <f>MAX(C3082:C$7096)</f>
        <v>6.17</v>
      </c>
      <c r="E3082" s="219">
        <f t="shared" si="96"/>
        <v>0</v>
      </c>
      <c r="H3082" s="241">
        <v>5.01</v>
      </c>
      <c r="I3082">
        <f>MAX(H3082:H$7096)</f>
        <v>5.01</v>
      </c>
      <c r="J3082" s="219">
        <f t="shared" si="97"/>
        <v>0</v>
      </c>
    </row>
    <row r="3083" spans="2:10">
      <c r="B3083" s="217">
        <v>41507</v>
      </c>
      <c r="C3083" s="218">
        <v>6.17</v>
      </c>
      <c r="D3083">
        <f>MAX(C3083:C$7096)</f>
        <v>6.17</v>
      </c>
      <c r="E3083" s="219">
        <f t="shared" si="96"/>
        <v>0</v>
      </c>
      <c r="H3083" s="241">
        <v>5.01</v>
      </c>
      <c r="I3083">
        <f>MAX(H3083:H$7096)</f>
        <v>5.01</v>
      </c>
      <c r="J3083" s="219">
        <f t="shared" si="97"/>
        <v>0</v>
      </c>
    </row>
    <row r="3084" spans="2:10">
      <c r="B3084" s="217">
        <v>41506</v>
      </c>
      <c r="C3084" s="218">
        <v>6.17</v>
      </c>
      <c r="D3084">
        <f>MAX(C3084:C$7096)</f>
        <v>6.17</v>
      </c>
      <c r="E3084" s="219">
        <f t="shared" si="96"/>
        <v>0</v>
      </c>
      <c r="H3084" s="241">
        <v>5.01</v>
      </c>
      <c r="I3084">
        <f>MAX(H3084:H$7096)</f>
        <v>5.01</v>
      </c>
      <c r="J3084" s="219">
        <f t="shared" si="97"/>
        <v>0</v>
      </c>
    </row>
    <row r="3085" spans="2:10">
      <c r="B3085" s="217">
        <v>41505</v>
      </c>
      <c r="C3085" s="218">
        <v>6.17</v>
      </c>
      <c r="D3085">
        <f>MAX(C3085:C$7096)</f>
        <v>6.17</v>
      </c>
      <c r="E3085" s="219">
        <f t="shared" si="96"/>
        <v>0</v>
      </c>
      <c r="H3085" s="241">
        <v>5.01</v>
      </c>
      <c r="I3085">
        <f>MAX(H3085:H$7096)</f>
        <v>5.01</v>
      </c>
      <c r="J3085" s="219">
        <f t="shared" si="97"/>
        <v>0</v>
      </c>
    </row>
    <row r="3086" spans="2:10">
      <c r="B3086" s="217">
        <v>41502</v>
      </c>
      <c r="C3086" s="218">
        <v>6.16</v>
      </c>
      <c r="D3086">
        <f>MAX(C3086:C$7096)</f>
        <v>6.17</v>
      </c>
      <c r="E3086" s="219">
        <f t="shared" si="96"/>
        <v>-1.6207455429497223E-3</v>
      </c>
      <c r="H3086" s="241">
        <v>5.01</v>
      </c>
      <c r="I3086">
        <f>MAX(H3086:H$7096)</f>
        <v>5.01</v>
      </c>
      <c r="J3086" s="219">
        <f t="shared" si="97"/>
        <v>0</v>
      </c>
    </row>
    <row r="3087" spans="2:10">
      <c r="B3087" s="217">
        <v>41501</v>
      </c>
      <c r="C3087" s="218">
        <v>6.16</v>
      </c>
      <c r="D3087">
        <f>MAX(C3087:C$7096)</f>
        <v>6.17</v>
      </c>
      <c r="E3087" s="219">
        <f t="shared" si="96"/>
        <v>-1.6207455429497223E-3</v>
      </c>
      <c r="H3087" s="241">
        <v>5.01</v>
      </c>
      <c r="I3087">
        <f>MAX(H3087:H$7096)</f>
        <v>5.01</v>
      </c>
      <c r="J3087" s="219">
        <f t="shared" si="97"/>
        <v>0</v>
      </c>
    </row>
    <row r="3088" spans="2:10">
      <c r="B3088" s="217">
        <v>41500</v>
      </c>
      <c r="C3088" s="218">
        <v>6.16</v>
      </c>
      <c r="D3088">
        <f>MAX(C3088:C$7096)</f>
        <v>6.17</v>
      </c>
      <c r="E3088" s="219">
        <f t="shared" si="96"/>
        <v>-1.6207455429497223E-3</v>
      </c>
      <c r="H3088" s="241">
        <v>5.01</v>
      </c>
      <c r="I3088">
        <f>MAX(H3088:H$7096)</f>
        <v>5.01</v>
      </c>
      <c r="J3088" s="219">
        <f t="shared" si="97"/>
        <v>0</v>
      </c>
    </row>
    <row r="3089" spans="2:10">
      <c r="B3089" s="217">
        <v>41499</v>
      </c>
      <c r="C3089" s="218">
        <v>6.16</v>
      </c>
      <c r="D3089">
        <f>MAX(C3089:C$7096)</f>
        <v>6.17</v>
      </c>
      <c r="E3089" s="219">
        <f t="shared" si="96"/>
        <v>-1.6207455429497223E-3</v>
      </c>
      <c r="H3089" s="241">
        <v>5.01</v>
      </c>
      <c r="I3089">
        <f>MAX(H3089:H$7096)</f>
        <v>5.01</v>
      </c>
      <c r="J3089" s="219">
        <f t="shared" si="97"/>
        <v>0</v>
      </c>
    </row>
    <row r="3090" spans="2:10">
      <c r="B3090" s="217">
        <v>41498</v>
      </c>
      <c r="C3090" s="218">
        <v>6.16</v>
      </c>
      <c r="D3090">
        <f>MAX(C3090:C$7096)</f>
        <v>6.17</v>
      </c>
      <c r="E3090" s="219">
        <f t="shared" si="96"/>
        <v>-1.6207455429497223E-3</v>
      </c>
      <c r="H3090" s="241">
        <v>5.01</v>
      </c>
      <c r="I3090">
        <f>MAX(H3090:H$7096)</f>
        <v>5.01</v>
      </c>
      <c r="J3090" s="219">
        <f t="shared" si="97"/>
        <v>0</v>
      </c>
    </row>
    <row r="3091" spans="2:10">
      <c r="B3091" s="217">
        <v>41495</v>
      </c>
      <c r="C3091" s="218">
        <v>6.15</v>
      </c>
      <c r="D3091">
        <f>MAX(C3091:C$7096)</f>
        <v>6.17</v>
      </c>
      <c r="E3091" s="219">
        <f t="shared" si="96"/>
        <v>-3.2414910858994447E-3</v>
      </c>
      <c r="H3091" s="241">
        <v>5.01</v>
      </c>
      <c r="I3091">
        <f>MAX(H3091:H$7096)</f>
        <v>5.01</v>
      </c>
      <c r="J3091" s="219">
        <f t="shared" si="97"/>
        <v>0</v>
      </c>
    </row>
    <row r="3092" spans="2:10">
      <c r="B3092" s="217">
        <v>41494</v>
      </c>
      <c r="C3092" s="218">
        <v>6.15</v>
      </c>
      <c r="D3092">
        <f>MAX(C3092:C$7096)</f>
        <v>6.17</v>
      </c>
      <c r="E3092" s="219">
        <f t="shared" si="96"/>
        <v>-3.2414910858994447E-3</v>
      </c>
      <c r="H3092" s="241">
        <v>5.01</v>
      </c>
      <c r="I3092">
        <f>MAX(H3092:H$7096)</f>
        <v>5.01</v>
      </c>
      <c r="J3092" s="219">
        <f t="shared" si="97"/>
        <v>0</v>
      </c>
    </row>
    <row r="3093" spans="2:10">
      <c r="B3093" s="217">
        <v>41493</v>
      </c>
      <c r="C3093" s="218">
        <v>6.15</v>
      </c>
      <c r="D3093">
        <f>MAX(C3093:C$7096)</f>
        <v>6.17</v>
      </c>
      <c r="E3093" s="219">
        <f t="shared" si="96"/>
        <v>-3.2414910858994447E-3</v>
      </c>
      <c r="H3093" s="241">
        <v>5.01</v>
      </c>
      <c r="I3093">
        <f>MAX(H3093:H$7096)</f>
        <v>5.01</v>
      </c>
      <c r="J3093" s="219">
        <f t="shared" si="97"/>
        <v>0</v>
      </c>
    </row>
    <row r="3094" spans="2:10">
      <c r="B3094" s="217">
        <v>41492</v>
      </c>
      <c r="C3094" s="218">
        <v>6.15</v>
      </c>
      <c r="D3094">
        <f>MAX(C3094:C$7096)</f>
        <v>6.17</v>
      </c>
      <c r="E3094" s="219">
        <f t="shared" si="96"/>
        <v>-3.2414910858994447E-3</v>
      </c>
      <c r="H3094" s="241">
        <v>5.01</v>
      </c>
      <c r="I3094">
        <f>MAX(H3094:H$7096)</f>
        <v>5.01</v>
      </c>
      <c r="J3094" s="219">
        <f t="shared" si="97"/>
        <v>0</v>
      </c>
    </row>
    <row r="3095" spans="2:10">
      <c r="B3095" s="217">
        <v>41491</v>
      </c>
      <c r="C3095" s="218">
        <v>6.15</v>
      </c>
      <c r="D3095">
        <f>MAX(C3095:C$7096)</f>
        <v>6.17</v>
      </c>
      <c r="E3095" s="219">
        <f t="shared" si="96"/>
        <v>-3.2414910858994447E-3</v>
      </c>
      <c r="H3095" s="241">
        <v>5.01</v>
      </c>
      <c r="I3095">
        <f>MAX(H3095:H$7096)</f>
        <v>5.01</v>
      </c>
      <c r="J3095" s="219">
        <f t="shared" si="97"/>
        <v>0</v>
      </c>
    </row>
    <row r="3096" spans="2:10">
      <c r="B3096" s="217">
        <v>41488</v>
      </c>
      <c r="C3096" s="218">
        <v>6.14</v>
      </c>
      <c r="D3096">
        <f>MAX(C3096:C$7096)</f>
        <v>6.17</v>
      </c>
      <c r="E3096" s="219">
        <f t="shared" si="96"/>
        <v>-4.862236628849311E-3</v>
      </c>
      <c r="H3096" s="241">
        <v>5.01</v>
      </c>
      <c r="I3096">
        <f>MAX(H3096:H$7096)</f>
        <v>5.01</v>
      </c>
      <c r="J3096" s="219">
        <f t="shared" si="97"/>
        <v>0</v>
      </c>
    </row>
    <row r="3097" spans="2:10">
      <c r="B3097" s="217">
        <v>41487</v>
      </c>
      <c r="C3097" s="218">
        <v>6.14</v>
      </c>
      <c r="D3097">
        <f>MAX(C3097:C$7096)</f>
        <v>6.17</v>
      </c>
      <c r="E3097" s="219">
        <f t="shared" si="96"/>
        <v>-4.862236628849311E-3</v>
      </c>
      <c r="H3097" s="241">
        <v>5.01</v>
      </c>
      <c r="I3097">
        <f>MAX(H3097:H$7096)</f>
        <v>5.01</v>
      </c>
      <c r="J3097" s="219">
        <f t="shared" si="97"/>
        <v>0</v>
      </c>
    </row>
    <row r="3098" spans="2:10">
      <c r="B3098" s="217">
        <v>41486</v>
      </c>
      <c r="C3098" s="218">
        <v>6.14</v>
      </c>
      <c r="D3098">
        <f>MAX(C3098:C$7096)</f>
        <v>6.17</v>
      </c>
      <c r="E3098" s="219">
        <f t="shared" si="96"/>
        <v>-4.862236628849311E-3</v>
      </c>
      <c r="H3098" s="241">
        <v>5.01</v>
      </c>
      <c r="I3098">
        <f>MAX(H3098:H$7096)</f>
        <v>5.01</v>
      </c>
      <c r="J3098" s="219">
        <f t="shared" si="97"/>
        <v>0</v>
      </c>
    </row>
    <row r="3099" spans="2:10">
      <c r="B3099" s="217">
        <v>41485</v>
      </c>
      <c r="C3099" s="218">
        <v>6.14</v>
      </c>
      <c r="D3099">
        <f>MAX(C3099:C$7096)</f>
        <v>6.17</v>
      </c>
      <c r="E3099" s="219">
        <f t="shared" si="96"/>
        <v>-4.862236628849311E-3</v>
      </c>
      <c r="H3099" s="241">
        <v>5.01</v>
      </c>
      <c r="I3099">
        <f>MAX(H3099:H$7096)</f>
        <v>5.01</v>
      </c>
      <c r="J3099" s="219">
        <f t="shared" si="97"/>
        <v>0</v>
      </c>
    </row>
    <row r="3100" spans="2:10">
      <c r="B3100" s="217">
        <v>41484</v>
      </c>
      <c r="C3100" s="218">
        <v>6.14</v>
      </c>
      <c r="D3100">
        <f>MAX(C3100:C$7096)</f>
        <v>6.17</v>
      </c>
      <c r="E3100" s="219">
        <f t="shared" si="96"/>
        <v>-4.862236628849311E-3</v>
      </c>
      <c r="H3100" s="241">
        <v>5.01</v>
      </c>
      <c r="I3100">
        <f>MAX(H3100:H$7096)</f>
        <v>5.01</v>
      </c>
      <c r="J3100" s="219">
        <f t="shared" si="97"/>
        <v>0</v>
      </c>
    </row>
    <row r="3101" spans="2:10">
      <c r="B3101" s="217">
        <v>41481</v>
      </c>
      <c r="C3101" s="218">
        <v>6.17</v>
      </c>
      <c r="D3101">
        <f>MAX(C3101:C$7096)</f>
        <v>6.17</v>
      </c>
      <c r="E3101" s="219">
        <f t="shared" si="96"/>
        <v>0</v>
      </c>
      <c r="H3101" s="241">
        <v>5.01</v>
      </c>
      <c r="I3101">
        <f>MAX(H3101:H$7096)</f>
        <v>5.01</v>
      </c>
      <c r="J3101" s="219">
        <f t="shared" si="97"/>
        <v>0</v>
      </c>
    </row>
    <row r="3102" spans="2:10">
      <c r="B3102" s="217">
        <v>41480</v>
      </c>
      <c r="C3102" s="218">
        <v>6.17</v>
      </c>
      <c r="D3102">
        <f>MAX(C3102:C$7096)</f>
        <v>6.17</v>
      </c>
      <c r="E3102" s="219">
        <f t="shared" si="96"/>
        <v>0</v>
      </c>
      <c r="H3102" s="241">
        <v>5.01</v>
      </c>
      <c r="I3102">
        <f>MAX(H3102:H$7096)</f>
        <v>5.01</v>
      </c>
      <c r="J3102" s="219">
        <f t="shared" si="97"/>
        <v>0</v>
      </c>
    </row>
    <row r="3103" spans="2:10">
      <c r="B3103" s="217">
        <v>41479</v>
      </c>
      <c r="C3103" s="218">
        <v>6.17</v>
      </c>
      <c r="D3103">
        <f>MAX(C3103:C$7096)</f>
        <v>6.17</v>
      </c>
      <c r="E3103" s="219">
        <f t="shared" si="96"/>
        <v>0</v>
      </c>
      <c r="H3103" s="241">
        <v>5.01</v>
      </c>
      <c r="I3103">
        <f>MAX(H3103:H$7096)</f>
        <v>5.01</v>
      </c>
      <c r="J3103" s="219">
        <f t="shared" si="97"/>
        <v>0</v>
      </c>
    </row>
    <row r="3104" spans="2:10">
      <c r="B3104" s="217">
        <v>41478</v>
      </c>
      <c r="C3104" s="218">
        <v>6.17</v>
      </c>
      <c r="D3104">
        <f>MAX(C3104:C$7096)</f>
        <v>6.17</v>
      </c>
      <c r="E3104" s="219">
        <f t="shared" si="96"/>
        <v>0</v>
      </c>
      <c r="H3104" s="241">
        <v>5.01</v>
      </c>
      <c r="I3104">
        <f>MAX(H3104:H$7096)</f>
        <v>5.01</v>
      </c>
      <c r="J3104" s="219">
        <f t="shared" si="97"/>
        <v>0</v>
      </c>
    </row>
    <row r="3105" spans="2:10">
      <c r="B3105" s="217">
        <v>41477</v>
      </c>
      <c r="C3105" s="218">
        <v>6.17</v>
      </c>
      <c r="D3105">
        <f>MAX(C3105:C$7096)</f>
        <v>6.17</v>
      </c>
      <c r="E3105" s="219">
        <f t="shared" si="96"/>
        <v>0</v>
      </c>
      <c r="H3105" s="241">
        <v>5.01</v>
      </c>
      <c r="I3105">
        <f>MAX(H3105:H$7096)</f>
        <v>5.01</v>
      </c>
      <c r="J3105" s="219">
        <f t="shared" si="97"/>
        <v>0</v>
      </c>
    </row>
    <row r="3106" spans="2:10">
      <c r="B3106" s="217">
        <v>41474</v>
      </c>
      <c r="C3106" s="218">
        <v>6.16</v>
      </c>
      <c r="D3106">
        <f>MAX(C3106:C$7096)</f>
        <v>6.16</v>
      </c>
      <c r="E3106" s="219">
        <f t="shared" si="96"/>
        <v>0</v>
      </c>
      <c r="H3106" s="241">
        <v>5.01</v>
      </c>
      <c r="I3106">
        <f>MAX(H3106:H$7096)</f>
        <v>5.01</v>
      </c>
      <c r="J3106" s="219">
        <f t="shared" si="97"/>
        <v>0</v>
      </c>
    </row>
    <row r="3107" spans="2:10">
      <c r="B3107" s="217">
        <v>41473</v>
      </c>
      <c r="C3107" s="218">
        <v>6.16</v>
      </c>
      <c r="D3107">
        <f>MAX(C3107:C$7096)</f>
        <v>6.16</v>
      </c>
      <c r="E3107" s="219">
        <f t="shared" si="96"/>
        <v>0</v>
      </c>
      <c r="H3107" s="241">
        <v>5.01</v>
      </c>
      <c r="I3107">
        <f>MAX(H3107:H$7096)</f>
        <v>5.01</v>
      </c>
      <c r="J3107" s="219">
        <f t="shared" si="97"/>
        <v>0</v>
      </c>
    </row>
    <row r="3108" spans="2:10">
      <c r="B3108" s="217">
        <v>41472</v>
      </c>
      <c r="C3108" s="218">
        <v>6.16</v>
      </c>
      <c r="D3108">
        <f>MAX(C3108:C$7096)</f>
        <v>6.16</v>
      </c>
      <c r="E3108" s="219">
        <f t="shared" si="96"/>
        <v>0</v>
      </c>
      <c r="H3108" s="241">
        <v>5.01</v>
      </c>
      <c r="I3108">
        <f>MAX(H3108:H$7096)</f>
        <v>5.01</v>
      </c>
      <c r="J3108" s="219">
        <f t="shared" si="97"/>
        <v>0</v>
      </c>
    </row>
    <row r="3109" spans="2:10">
      <c r="B3109" s="217">
        <v>41471</v>
      </c>
      <c r="C3109" s="218">
        <v>6.16</v>
      </c>
      <c r="D3109">
        <f>MAX(C3109:C$7096)</f>
        <v>6.16</v>
      </c>
      <c r="E3109" s="219">
        <f t="shared" si="96"/>
        <v>0</v>
      </c>
      <c r="H3109" s="241">
        <v>5.01</v>
      </c>
      <c r="I3109">
        <f>MAX(H3109:H$7096)</f>
        <v>5.01</v>
      </c>
      <c r="J3109" s="219">
        <f t="shared" si="97"/>
        <v>0</v>
      </c>
    </row>
    <row r="3110" spans="2:10">
      <c r="B3110" s="217">
        <v>41470</v>
      </c>
      <c r="C3110" s="218">
        <v>6.16</v>
      </c>
      <c r="D3110">
        <f>MAX(C3110:C$7096)</f>
        <v>6.16</v>
      </c>
      <c r="E3110" s="219">
        <f t="shared" si="96"/>
        <v>0</v>
      </c>
      <c r="H3110" s="241">
        <v>5.01</v>
      </c>
      <c r="I3110">
        <f>MAX(H3110:H$7096)</f>
        <v>5.01</v>
      </c>
      <c r="J3110" s="219">
        <f t="shared" si="97"/>
        <v>0</v>
      </c>
    </row>
    <row r="3111" spans="2:10">
      <c r="B3111" s="217">
        <v>41467</v>
      </c>
      <c r="C3111" s="218">
        <v>6.15</v>
      </c>
      <c r="D3111">
        <f>MAX(C3111:C$7096)</f>
        <v>6.15</v>
      </c>
      <c r="E3111" s="219">
        <f t="shared" si="96"/>
        <v>0</v>
      </c>
      <c r="H3111" s="241">
        <v>5.01</v>
      </c>
      <c r="I3111">
        <f>MAX(H3111:H$7096)</f>
        <v>5.01</v>
      </c>
      <c r="J3111" s="219">
        <f t="shared" si="97"/>
        <v>0</v>
      </c>
    </row>
    <row r="3112" spans="2:10">
      <c r="B3112" s="217">
        <v>41466</v>
      </c>
      <c r="C3112" s="218">
        <v>6.15</v>
      </c>
      <c r="D3112">
        <f>MAX(C3112:C$7096)</f>
        <v>6.15</v>
      </c>
      <c r="E3112" s="219">
        <f t="shared" si="96"/>
        <v>0</v>
      </c>
      <c r="H3112" s="241">
        <v>5.01</v>
      </c>
      <c r="I3112">
        <f>MAX(H3112:H$7096)</f>
        <v>5.01</v>
      </c>
      <c r="J3112" s="219">
        <f t="shared" si="97"/>
        <v>0</v>
      </c>
    </row>
    <row r="3113" spans="2:10">
      <c r="B3113" s="217">
        <v>41465</v>
      </c>
      <c r="C3113" s="218">
        <v>6.15</v>
      </c>
      <c r="D3113">
        <f>MAX(C3113:C$7096)</f>
        <v>6.15</v>
      </c>
      <c r="E3113" s="219">
        <f t="shared" si="96"/>
        <v>0</v>
      </c>
      <c r="H3113" s="241">
        <v>5.01</v>
      </c>
      <c r="I3113">
        <f>MAX(H3113:H$7096)</f>
        <v>5.01</v>
      </c>
      <c r="J3113" s="219">
        <f t="shared" si="97"/>
        <v>0</v>
      </c>
    </row>
    <row r="3114" spans="2:10">
      <c r="B3114" s="217">
        <v>41464</v>
      </c>
      <c r="C3114" s="218">
        <v>6.15</v>
      </c>
      <c r="D3114">
        <f>MAX(C3114:C$7096)</f>
        <v>6.15</v>
      </c>
      <c r="E3114" s="219">
        <f t="shared" si="96"/>
        <v>0</v>
      </c>
      <c r="H3114" s="241">
        <v>5.01</v>
      </c>
      <c r="I3114">
        <f>MAX(H3114:H$7096)</f>
        <v>5.01</v>
      </c>
      <c r="J3114" s="219">
        <f t="shared" si="97"/>
        <v>0</v>
      </c>
    </row>
    <row r="3115" spans="2:10">
      <c r="B3115" s="217">
        <v>41463</v>
      </c>
      <c r="C3115" s="218">
        <v>6.15</v>
      </c>
      <c r="D3115">
        <f>MAX(C3115:C$7096)</f>
        <v>6.15</v>
      </c>
      <c r="E3115" s="219">
        <f t="shared" si="96"/>
        <v>0</v>
      </c>
      <c r="H3115" s="241">
        <v>5.01</v>
      </c>
      <c r="I3115">
        <f>MAX(H3115:H$7096)</f>
        <v>5.01</v>
      </c>
      <c r="J3115" s="219">
        <f t="shared" si="97"/>
        <v>0</v>
      </c>
    </row>
    <row r="3116" spans="2:10">
      <c r="B3116" s="217">
        <v>41460</v>
      </c>
      <c r="C3116" s="218">
        <v>6.14</v>
      </c>
      <c r="D3116">
        <f>MAX(C3116:C$7096)</f>
        <v>6.14</v>
      </c>
      <c r="E3116" s="219">
        <f t="shared" si="96"/>
        <v>0</v>
      </c>
      <c r="H3116" s="241">
        <v>5.01</v>
      </c>
      <c r="I3116">
        <f>MAX(H3116:H$7096)</f>
        <v>5.01</v>
      </c>
      <c r="J3116" s="219">
        <f t="shared" si="97"/>
        <v>0</v>
      </c>
    </row>
    <row r="3117" spans="2:10">
      <c r="B3117" s="217">
        <v>41459</v>
      </c>
      <c r="C3117" s="218">
        <v>6.14</v>
      </c>
      <c r="D3117">
        <f>MAX(C3117:C$7096)</f>
        <v>6.14</v>
      </c>
      <c r="E3117" s="219">
        <f t="shared" si="96"/>
        <v>0</v>
      </c>
      <c r="H3117" s="241">
        <v>5.01</v>
      </c>
      <c r="I3117">
        <f>MAX(H3117:H$7096)</f>
        <v>5.01</v>
      </c>
      <c r="J3117" s="219">
        <f t="shared" si="97"/>
        <v>0</v>
      </c>
    </row>
    <row r="3118" spans="2:10">
      <c r="B3118" s="217">
        <v>41458</v>
      </c>
      <c r="C3118" s="218">
        <v>6.14</v>
      </c>
      <c r="D3118">
        <f>MAX(C3118:C$7096)</f>
        <v>6.14</v>
      </c>
      <c r="E3118" s="219">
        <f t="shared" si="96"/>
        <v>0</v>
      </c>
      <c r="H3118" s="241">
        <v>5.01</v>
      </c>
      <c r="I3118">
        <f>MAX(H3118:H$7096)</f>
        <v>5.01</v>
      </c>
      <c r="J3118" s="219">
        <f t="shared" si="97"/>
        <v>0</v>
      </c>
    </row>
    <row r="3119" spans="2:10">
      <c r="B3119" s="217">
        <v>41457</v>
      </c>
      <c r="C3119" s="218">
        <v>6.14</v>
      </c>
      <c r="D3119">
        <f>MAX(C3119:C$7096)</f>
        <v>6.14</v>
      </c>
      <c r="E3119" s="219">
        <f t="shared" si="96"/>
        <v>0</v>
      </c>
      <c r="H3119" s="241">
        <v>5.01</v>
      </c>
      <c r="I3119">
        <f>MAX(H3119:H$7096)</f>
        <v>5.01</v>
      </c>
      <c r="J3119" s="219">
        <f t="shared" si="97"/>
        <v>0</v>
      </c>
    </row>
    <row r="3120" spans="2:10">
      <c r="B3120" s="217">
        <v>41456</v>
      </c>
      <c r="C3120" s="218">
        <v>6.13</v>
      </c>
      <c r="D3120">
        <f>MAX(C3120:C$7096)</f>
        <v>6.13</v>
      </c>
      <c r="E3120" s="219">
        <f t="shared" si="96"/>
        <v>0</v>
      </c>
      <c r="H3120" s="241">
        <v>5.01</v>
      </c>
      <c r="I3120">
        <f>MAX(H3120:H$7096)</f>
        <v>5.01</v>
      </c>
      <c r="J3120" s="219">
        <f t="shared" si="97"/>
        <v>0</v>
      </c>
    </row>
    <row r="3121" spans="2:10">
      <c r="B3121" s="217">
        <v>41453</v>
      </c>
      <c r="C3121" s="218">
        <v>6.13</v>
      </c>
      <c r="D3121">
        <f>MAX(C3121:C$7096)</f>
        <v>6.13</v>
      </c>
      <c r="E3121" s="219">
        <f t="shared" si="96"/>
        <v>0</v>
      </c>
      <c r="H3121" s="241">
        <v>5.01</v>
      </c>
      <c r="I3121">
        <f>MAX(H3121:H$7096)</f>
        <v>5.01</v>
      </c>
      <c r="J3121" s="219">
        <f t="shared" si="97"/>
        <v>0</v>
      </c>
    </row>
    <row r="3122" spans="2:10">
      <c r="B3122" s="217">
        <v>41452</v>
      </c>
      <c r="C3122" s="218">
        <v>6.13</v>
      </c>
      <c r="D3122">
        <f>MAX(C3122:C$7096)</f>
        <v>6.13</v>
      </c>
      <c r="E3122" s="219">
        <f t="shared" si="96"/>
        <v>0</v>
      </c>
      <c r="H3122" s="241">
        <v>5.01</v>
      </c>
      <c r="I3122">
        <f>MAX(H3122:H$7096)</f>
        <v>5.01</v>
      </c>
      <c r="J3122" s="219">
        <f t="shared" si="97"/>
        <v>0</v>
      </c>
    </row>
    <row r="3123" spans="2:10">
      <c r="B3123" s="217">
        <v>41451</v>
      </c>
      <c r="C3123" s="218">
        <v>6.13</v>
      </c>
      <c r="D3123">
        <f>MAX(C3123:C$7096)</f>
        <v>6.13</v>
      </c>
      <c r="E3123" s="219">
        <f t="shared" si="96"/>
        <v>0</v>
      </c>
      <c r="H3123" s="241">
        <v>5.01</v>
      </c>
      <c r="I3123">
        <f>MAX(H3123:H$7096)</f>
        <v>5.01</v>
      </c>
      <c r="J3123" s="219">
        <f t="shared" si="97"/>
        <v>0</v>
      </c>
    </row>
    <row r="3124" spans="2:10">
      <c r="B3124" s="217">
        <v>41450</v>
      </c>
      <c r="C3124" s="218">
        <v>6.12</v>
      </c>
      <c r="D3124">
        <f>MAX(C3124:C$7096)</f>
        <v>6.12</v>
      </c>
      <c r="E3124" s="219">
        <f t="shared" si="96"/>
        <v>0</v>
      </c>
      <c r="H3124" s="241">
        <v>5.01</v>
      </c>
      <c r="I3124">
        <f>MAX(H3124:H$7096)</f>
        <v>5.01</v>
      </c>
      <c r="J3124" s="219">
        <f t="shared" si="97"/>
        <v>0</v>
      </c>
    </row>
    <row r="3125" spans="2:10">
      <c r="B3125" s="217">
        <v>41449</v>
      </c>
      <c r="C3125" s="218">
        <v>6.12</v>
      </c>
      <c r="D3125">
        <f>MAX(C3125:C$7096)</f>
        <v>6.12</v>
      </c>
      <c r="E3125" s="219">
        <f t="shared" si="96"/>
        <v>0</v>
      </c>
      <c r="H3125" s="241">
        <v>5.01</v>
      </c>
      <c r="I3125">
        <f>MAX(H3125:H$7096)</f>
        <v>5.01</v>
      </c>
      <c r="J3125" s="219">
        <f t="shared" si="97"/>
        <v>0</v>
      </c>
    </row>
    <row r="3126" spans="2:10">
      <c r="B3126" s="217">
        <v>41446</v>
      </c>
      <c r="C3126" s="218">
        <v>6.12</v>
      </c>
      <c r="D3126">
        <f>MAX(C3126:C$7096)</f>
        <v>6.12</v>
      </c>
      <c r="E3126" s="219">
        <f t="shared" si="96"/>
        <v>0</v>
      </c>
      <c r="H3126" s="241">
        <v>5.01</v>
      </c>
      <c r="I3126">
        <f>MAX(H3126:H$7096)</f>
        <v>5.01</v>
      </c>
      <c r="J3126" s="219">
        <f t="shared" si="97"/>
        <v>0</v>
      </c>
    </row>
    <row r="3127" spans="2:10">
      <c r="B3127" s="217">
        <v>41445</v>
      </c>
      <c r="C3127" s="218">
        <v>6.12</v>
      </c>
      <c r="D3127">
        <f>MAX(C3127:C$7096)</f>
        <v>6.12</v>
      </c>
      <c r="E3127" s="219">
        <f t="shared" si="96"/>
        <v>0</v>
      </c>
      <c r="H3127" s="241">
        <v>5.01</v>
      </c>
      <c r="I3127">
        <f>MAX(H3127:H$7096)</f>
        <v>5.01</v>
      </c>
      <c r="J3127" s="219">
        <f t="shared" si="97"/>
        <v>0</v>
      </c>
    </row>
    <row r="3128" spans="2:10">
      <c r="B3128" s="217">
        <v>41444</v>
      </c>
      <c r="C3128" s="218">
        <v>6.11</v>
      </c>
      <c r="D3128">
        <f>MAX(C3128:C$7096)</f>
        <v>6.11</v>
      </c>
      <c r="E3128" s="219">
        <f t="shared" si="96"/>
        <v>0</v>
      </c>
      <c r="H3128" s="241">
        <v>5.01</v>
      </c>
      <c r="I3128">
        <f>MAX(H3128:H$7096)</f>
        <v>5.01</v>
      </c>
      <c r="J3128" s="219">
        <f t="shared" si="97"/>
        <v>0</v>
      </c>
    </row>
    <row r="3129" spans="2:10">
      <c r="B3129" s="217">
        <v>41443</v>
      </c>
      <c r="C3129" s="218">
        <v>6.11</v>
      </c>
      <c r="D3129">
        <f>MAX(C3129:C$7096)</f>
        <v>6.11</v>
      </c>
      <c r="E3129" s="219">
        <f t="shared" si="96"/>
        <v>0</v>
      </c>
      <c r="H3129" s="241">
        <v>5.01</v>
      </c>
      <c r="I3129">
        <f>MAX(H3129:H$7096)</f>
        <v>5.01</v>
      </c>
      <c r="J3129" s="219">
        <f t="shared" si="97"/>
        <v>0</v>
      </c>
    </row>
    <row r="3130" spans="2:10">
      <c r="B3130" s="217">
        <v>41442</v>
      </c>
      <c r="C3130" s="218">
        <v>6.11</v>
      </c>
      <c r="D3130">
        <f>MAX(C3130:C$7096)</f>
        <v>6.11</v>
      </c>
      <c r="E3130" s="219">
        <f t="shared" si="96"/>
        <v>0</v>
      </c>
      <c r="H3130" s="241">
        <v>5.01</v>
      </c>
      <c r="I3130">
        <f>MAX(H3130:H$7096)</f>
        <v>5.01</v>
      </c>
      <c r="J3130" s="219">
        <f t="shared" si="97"/>
        <v>0</v>
      </c>
    </row>
    <row r="3131" spans="2:10">
      <c r="B3131" s="217">
        <v>41439</v>
      </c>
      <c r="C3131" s="218">
        <v>6.11</v>
      </c>
      <c r="D3131">
        <f>MAX(C3131:C$7096)</f>
        <v>6.11</v>
      </c>
      <c r="E3131" s="219">
        <f t="shared" si="96"/>
        <v>0</v>
      </c>
      <c r="H3131" s="241">
        <v>5.01</v>
      </c>
      <c r="I3131">
        <f>MAX(H3131:H$7096)</f>
        <v>5.01</v>
      </c>
      <c r="J3131" s="219">
        <f t="shared" si="97"/>
        <v>0</v>
      </c>
    </row>
    <row r="3132" spans="2:10">
      <c r="B3132" s="217">
        <v>41438</v>
      </c>
      <c r="C3132" s="218">
        <v>6.1</v>
      </c>
      <c r="D3132">
        <f>MAX(C3132:C$7096)</f>
        <v>6.1</v>
      </c>
      <c r="E3132" s="219">
        <f t="shared" si="96"/>
        <v>0</v>
      </c>
      <c r="H3132" s="241">
        <v>5.01</v>
      </c>
      <c r="I3132">
        <f>MAX(H3132:H$7096)</f>
        <v>5.01</v>
      </c>
      <c r="J3132" s="219">
        <f t="shared" si="97"/>
        <v>0</v>
      </c>
    </row>
    <row r="3133" spans="2:10">
      <c r="B3133" s="217">
        <v>41437</v>
      </c>
      <c r="C3133" s="218">
        <v>6.1</v>
      </c>
      <c r="D3133">
        <f>MAX(C3133:C$7096)</f>
        <v>6.1</v>
      </c>
      <c r="E3133" s="219">
        <f t="shared" si="96"/>
        <v>0</v>
      </c>
      <c r="H3133" s="241">
        <v>5.01</v>
      </c>
      <c r="I3133">
        <f>MAX(H3133:H$7096)</f>
        <v>5.01</v>
      </c>
      <c r="J3133" s="219">
        <f t="shared" si="97"/>
        <v>0</v>
      </c>
    </row>
    <row r="3134" spans="2:10">
      <c r="B3134" s="217">
        <v>41436</v>
      </c>
      <c r="C3134" s="218">
        <v>6.1</v>
      </c>
      <c r="D3134">
        <f>MAX(C3134:C$7096)</f>
        <v>6.1</v>
      </c>
      <c r="E3134" s="219">
        <f t="shared" si="96"/>
        <v>0</v>
      </c>
      <c r="H3134" s="241">
        <v>5.01</v>
      </c>
      <c r="I3134">
        <f>MAX(H3134:H$7096)</f>
        <v>5.01</v>
      </c>
      <c r="J3134" s="219">
        <f t="shared" si="97"/>
        <v>0</v>
      </c>
    </row>
    <row r="3135" spans="2:10">
      <c r="B3135" s="217">
        <v>41435</v>
      </c>
      <c r="C3135" s="218">
        <v>6.1</v>
      </c>
      <c r="D3135">
        <f>MAX(C3135:C$7096)</f>
        <v>6.1</v>
      </c>
      <c r="E3135" s="219">
        <f t="shared" si="96"/>
        <v>0</v>
      </c>
      <c r="H3135" s="241">
        <v>5.01</v>
      </c>
      <c r="I3135">
        <f>MAX(H3135:H$7096)</f>
        <v>5.01</v>
      </c>
      <c r="J3135" s="219">
        <f t="shared" si="97"/>
        <v>0</v>
      </c>
    </row>
    <row r="3136" spans="2:10">
      <c r="B3136" s="217">
        <v>41432</v>
      </c>
      <c r="C3136" s="218">
        <v>6.09</v>
      </c>
      <c r="D3136">
        <f>MAX(C3136:C$7096)</f>
        <v>6.09</v>
      </c>
      <c r="E3136" s="219">
        <f t="shared" si="96"/>
        <v>0</v>
      </c>
      <c r="H3136" s="241">
        <v>5.01</v>
      </c>
      <c r="I3136">
        <f>MAX(H3136:H$7096)</f>
        <v>5.01</v>
      </c>
      <c r="J3136" s="219">
        <f t="shared" si="97"/>
        <v>0</v>
      </c>
    </row>
    <row r="3137" spans="2:10">
      <c r="B3137" s="217">
        <v>41431</v>
      </c>
      <c r="C3137" s="218">
        <v>6.09</v>
      </c>
      <c r="D3137">
        <f>MAX(C3137:C$7096)</f>
        <v>6.09</v>
      </c>
      <c r="E3137" s="219">
        <f t="shared" si="96"/>
        <v>0</v>
      </c>
      <c r="H3137" s="241">
        <v>5.01</v>
      </c>
      <c r="I3137">
        <f>MAX(H3137:H$7096)</f>
        <v>5.01</v>
      </c>
      <c r="J3137" s="219">
        <f t="shared" si="97"/>
        <v>0</v>
      </c>
    </row>
    <row r="3138" spans="2:10">
      <c r="B3138" s="217">
        <v>41430</v>
      </c>
      <c r="C3138" s="218">
        <v>6.09</v>
      </c>
      <c r="D3138">
        <f>MAX(C3138:C$7096)</f>
        <v>6.09</v>
      </c>
      <c r="E3138" s="219">
        <f t="shared" ref="E3138:E3201" si="98">(C3138-D3138)/D3138</f>
        <v>0</v>
      </c>
      <c r="H3138" s="241">
        <v>5.01</v>
      </c>
      <c r="I3138">
        <f>MAX(H3138:H$7096)</f>
        <v>5.01</v>
      </c>
      <c r="J3138" s="219">
        <f t="shared" ref="J3138:J3201" si="99">(H3138-I3138)/I3138</f>
        <v>0</v>
      </c>
    </row>
    <row r="3139" spans="2:10">
      <c r="B3139" s="217">
        <v>41429</v>
      </c>
      <c r="C3139" s="218">
        <v>6.09</v>
      </c>
      <c r="D3139">
        <f>MAX(C3139:C$7096)</f>
        <v>6.09</v>
      </c>
      <c r="E3139" s="219">
        <f t="shared" si="98"/>
        <v>0</v>
      </c>
      <c r="H3139" s="241">
        <v>5.01</v>
      </c>
      <c r="I3139">
        <f>MAX(H3139:H$7096)</f>
        <v>5.01</v>
      </c>
      <c r="J3139" s="219">
        <f t="shared" si="99"/>
        <v>0</v>
      </c>
    </row>
    <row r="3140" spans="2:10">
      <c r="B3140" s="217">
        <v>41428</v>
      </c>
      <c r="C3140" s="218">
        <v>6.09</v>
      </c>
      <c r="D3140">
        <f>MAX(C3140:C$7096)</f>
        <v>6.09</v>
      </c>
      <c r="E3140" s="219">
        <f t="shared" si="98"/>
        <v>0</v>
      </c>
      <c r="H3140" s="241">
        <v>5.01</v>
      </c>
      <c r="I3140">
        <f>MAX(H3140:H$7096)</f>
        <v>5.01</v>
      </c>
      <c r="J3140" s="219">
        <f t="shared" si="99"/>
        <v>0</v>
      </c>
    </row>
    <row r="3141" spans="2:10">
      <c r="B3141" s="217">
        <v>41425</v>
      </c>
      <c r="C3141" s="218">
        <v>6.08</v>
      </c>
      <c r="D3141">
        <f>MAX(C3141:C$7096)</f>
        <v>6.08</v>
      </c>
      <c r="E3141" s="219">
        <f t="shared" si="98"/>
        <v>0</v>
      </c>
      <c r="H3141" s="241">
        <v>5.01</v>
      </c>
      <c r="I3141">
        <f>MAX(H3141:H$7096)</f>
        <v>5.01</v>
      </c>
      <c r="J3141" s="219">
        <f t="shared" si="99"/>
        <v>0</v>
      </c>
    </row>
    <row r="3142" spans="2:10">
      <c r="B3142" s="217">
        <v>41424</v>
      </c>
      <c r="C3142" s="218">
        <v>6.08</v>
      </c>
      <c r="D3142">
        <f>MAX(C3142:C$7096)</f>
        <v>6.08</v>
      </c>
      <c r="E3142" s="219">
        <f t="shared" si="98"/>
        <v>0</v>
      </c>
      <c r="H3142" s="241">
        <v>5.01</v>
      </c>
      <c r="I3142">
        <f>MAX(H3142:H$7096)</f>
        <v>5.01</v>
      </c>
      <c r="J3142" s="219">
        <f t="shared" si="99"/>
        <v>0</v>
      </c>
    </row>
    <row r="3143" spans="2:10">
      <c r="B3143" s="217">
        <v>41423</v>
      </c>
      <c r="C3143" s="218">
        <v>6.08</v>
      </c>
      <c r="D3143">
        <f>MAX(C3143:C$7096)</f>
        <v>6.08</v>
      </c>
      <c r="E3143" s="219">
        <f t="shared" si="98"/>
        <v>0</v>
      </c>
      <c r="H3143" s="241">
        <v>4.8600000000000003</v>
      </c>
      <c r="I3143">
        <f>MAX(H3143:H$7096)</f>
        <v>4.8600000000000003</v>
      </c>
      <c r="J3143" s="219">
        <f t="shared" si="99"/>
        <v>0</v>
      </c>
    </row>
    <row r="3144" spans="2:10">
      <c r="B3144" s="217">
        <v>41422</v>
      </c>
      <c r="C3144" s="218">
        <v>6.08</v>
      </c>
      <c r="D3144">
        <f>MAX(C3144:C$7096)</f>
        <v>6.08</v>
      </c>
      <c r="E3144" s="219">
        <f t="shared" si="98"/>
        <v>0</v>
      </c>
      <c r="H3144" s="241">
        <v>4.8600000000000003</v>
      </c>
      <c r="I3144">
        <f>MAX(H3144:H$7096)</f>
        <v>4.8600000000000003</v>
      </c>
      <c r="J3144" s="219">
        <f t="shared" si="99"/>
        <v>0</v>
      </c>
    </row>
    <row r="3145" spans="2:10">
      <c r="B3145" s="217">
        <v>41421</v>
      </c>
      <c r="C3145" s="218">
        <v>6.08</v>
      </c>
      <c r="D3145">
        <f>MAX(C3145:C$7096)</f>
        <v>6.08</v>
      </c>
      <c r="E3145" s="219">
        <f t="shared" si="98"/>
        <v>0</v>
      </c>
      <c r="H3145" s="241">
        <v>4.8600000000000003</v>
      </c>
      <c r="I3145">
        <f>MAX(H3145:H$7096)</f>
        <v>4.8600000000000003</v>
      </c>
      <c r="J3145" s="219">
        <f t="shared" si="99"/>
        <v>0</v>
      </c>
    </row>
    <row r="3146" spans="2:10">
      <c r="B3146" s="217">
        <v>41418</v>
      </c>
      <c r="C3146" s="218">
        <v>6.07</v>
      </c>
      <c r="D3146">
        <f>MAX(C3146:C$7096)</f>
        <v>6.07</v>
      </c>
      <c r="E3146" s="219">
        <f t="shared" si="98"/>
        <v>0</v>
      </c>
      <c r="H3146" s="241">
        <v>4.8600000000000003</v>
      </c>
      <c r="I3146">
        <f>MAX(H3146:H$7096)</f>
        <v>4.8600000000000003</v>
      </c>
      <c r="J3146" s="219">
        <f t="shared" si="99"/>
        <v>0</v>
      </c>
    </row>
    <row r="3147" spans="2:10">
      <c r="B3147" s="217">
        <v>41417</v>
      </c>
      <c r="C3147" s="218">
        <v>6.07</v>
      </c>
      <c r="D3147">
        <f>MAX(C3147:C$7096)</f>
        <v>6.07</v>
      </c>
      <c r="E3147" s="219">
        <f t="shared" si="98"/>
        <v>0</v>
      </c>
      <c r="H3147" s="241">
        <v>4.8600000000000003</v>
      </c>
      <c r="I3147">
        <f>MAX(H3147:H$7096)</f>
        <v>4.8600000000000003</v>
      </c>
      <c r="J3147" s="219">
        <f t="shared" si="99"/>
        <v>0</v>
      </c>
    </row>
    <row r="3148" spans="2:10">
      <c r="B3148" s="217">
        <v>41416</v>
      </c>
      <c r="C3148" s="218">
        <v>6.07</v>
      </c>
      <c r="D3148">
        <f>MAX(C3148:C$7096)</f>
        <v>6.07</v>
      </c>
      <c r="E3148" s="219">
        <f t="shared" si="98"/>
        <v>0</v>
      </c>
      <c r="H3148" s="241">
        <v>4.8600000000000003</v>
      </c>
      <c r="I3148">
        <f>MAX(H3148:H$7096)</f>
        <v>4.8600000000000003</v>
      </c>
      <c r="J3148" s="219">
        <f t="shared" si="99"/>
        <v>0</v>
      </c>
    </row>
    <row r="3149" spans="2:10">
      <c r="B3149" s="217">
        <v>41415</v>
      </c>
      <c r="C3149" s="218">
        <v>6.07</v>
      </c>
      <c r="D3149">
        <f>MAX(C3149:C$7096)</f>
        <v>6.07</v>
      </c>
      <c r="E3149" s="219">
        <f t="shared" si="98"/>
        <v>0</v>
      </c>
      <c r="H3149" s="241">
        <v>4.8600000000000003</v>
      </c>
      <c r="I3149">
        <f>MAX(H3149:H$7096)</f>
        <v>4.8600000000000003</v>
      </c>
      <c r="J3149" s="219">
        <f t="shared" si="99"/>
        <v>0</v>
      </c>
    </row>
    <row r="3150" spans="2:10">
      <c r="B3150" s="217">
        <v>41414</v>
      </c>
      <c r="C3150" s="218">
        <v>6.06</v>
      </c>
      <c r="D3150">
        <f>MAX(C3150:C$7096)</f>
        <v>6.06</v>
      </c>
      <c r="E3150" s="219">
        <f t="shared" si="98"/>
        <v>0</v>
      </c>
      <c r="H3150" s="241">
        <v>4.8600000000000003</v>
      </c>
      <c r="I3150">
        <f>MAX(H3150:H$7096)</f>
        <v>4.8600000000000003</v>
      </c>
      <c r="J3150" s="219">
        <f t="shared" si="99"/>
        <v>0</v>
      </c>
    </row>
    <row r="3151" spans="2:10">
      <c r="B3151" s="217">
        <v>41411</v>
      </c>
      <c r="C3151" s="218">
        <v>6.06</v>
      </c>
      <c r="D3151">
        <f>MAX(C3151:C$7096)</f>
        <v>6.06</v>
      </c>
      <c r="E3151" s="219">
        <f t="shared" si="98"/>
        <v>0</v>
      </c>
      <c r="H3151" s="241">
        <v>4.8600000000000003</v>
      </c>
      <c r="I3151">
        <f>MAX(H3151:H$7096)</f>
        <v>4.8600000000000003</v>
      </c>
      <c r="J3151" s="219">
        <f t="shared" si="99"/>
        <v>0</v>
      </c>
    </row>
    <row r="3152" spans="2:10">
      <c r="B3152" s="217">
        <v>41410</v>
      </c>
      <c r="C3152" s="218">
        <v>6.06</v>
      </c>
      <c r="D3152">
        <f>MAX(C3152:C$7096)</f>
        <v>6.06</v>
      </c>
      <c r="E3152" s="219">
        <f t="shared" si="98"/>
        <v>0</v>
      </c>
      <c r="H3152" s="241">
        <v>4.8600000000000003</v>
      </c>
      <c r="I3152">
        <f>MAX(H3152:H$7096)</f>
        <v>4.8600000000000003</v>
      </c>
      <c r="J3152" s="219">
        <f t="shared" si="99"/>
        <v>0</v>
      </c>
    </row>
    <row r="3153" spans="2:10">
      <c r="B3153" s="217">
        <v>41409</v>
      </c>
      <c r="C3153" s="218">
        <v>6.06</v>
      </c>
      <c r="D3153">
        <f>MAX(C3153:C$7096)</f>
        <v>6.06</v>
      </c>
      <c r="E3153" s="219">
        <f t="shared" si="98"/>
        <v>0</v>
      </c>
      <c r="H3153" s="241">
        <v>4.8600000000000003</v>
      </c>
      <c r="I3153">
        <f>MAX(H3153:H$7096)</f>
        <v>4.8600000000000003</v>
      </c>
      <c r="J3153" s="219">
        <f t="shared" si="99"/>
        <v>0</v>
      </c>
    </row>
    <row r="3154" spans="2:10">
      <c r="B3154" s="217">
        <v>41408</v>
      </c>
      <c r="C3154" s="218">
        <v>6.05</v>
      </c>
      <c r="D3154">
        <f>MAX(C3154:C$7096)</f>
        <v>6.05</v>
      </c>
      <c r="E3154" s="219">
        <f t="shared" si="98"/>
        <v>0</v>
      </c>
      <c r="H3154" s="241">
        <v>4.8600000000000003</v>
      </c>
      <c r="I3154">
        <f>MAX(H3154:H$7096)</f>
        <v>4.8600000000000003</v>
      </c>
      <c r="J3154" s="219">
        <f t="shared" si="99"/>
        <v>0</v>
      </c>
    </row>
    <row r="3155" spans="2:10">
      <c r="B3155" s="217">
        <v>41407</v>
      </c>
      <c r="C3155" s="218">
        <v>6.05</v>
      </c>
      <c r="D3155">
        <f>MAX(C3155:C$7096)</f>
        <v>6.05</v>
      </c>
      <c r="E3155" s="219">
        <f t="shared" si="98"/>
        <v>0</v>
      </c>
      <c r="H3155" s="241">
        <v>4.8600000000000003</v>
      </c>
      <c r="I3155">
        <f>MAX(H3155:H$7096)</f>
        <v>4.8600000000000003</v>
      </c>
      <c r="J3155" s="219">
        <f t="shared" si="99"/>
        <v>0</v>
      </c>
    </row>
    <row r="3156" spans="2:10">
      <c r="B3156" s="217">
        <v>41404</v>
      </c>
      <c r="C3156" s="218">
        <v>6.05</v>
      </c>
      <c r="D3156">
        <f>MAX(C3156:C$7096)</f>
        <v>6.05</v>
      </c>
      <c r="E3156" s="219">
        <f t="shared" si="98"/>
        <v>0</v>
      </c>
      <c r="H3156" s="241">
        <v>4.8600000000000003</v>
      </c>
      <c r="I3156">
        <f>MAX(H3156:H$7096)</f>
        <v>4.8600000000000003</v>
      </c>
      <c r="J3156" s="219">
        <f t="shared" si="99"/>
        <v>0</v>
      </c>
    </row>
    <row r="3157" spans="2:10">
      <c r="B3157" s="217">
        <v>41403</v>
      </c>
      <c r="C3157" s="218">
        <v>6.05</v>
      </c>
      <c r="D3157">
        <f>MAX(C3157:C$7096)</f>
        <v>6.05</v>
      </c>
      <c r="E3157" s="219">
        <f t="shared" si="98"/>
        <v>0</v>
      </c>
      <c r="H3157" s="241">
        <v>4.8600000000000003</v>
      </c>
      <c r="I3157">
        <f>MAX(H3157:H$7096)</f>
        <v>4.8600000000000003</v>
      </c>
      <c r="J3157" s="219">
        <f t="shared" si="99"/>
        <v>0</v>
      </c>
    </row>
    <row r="3158" spans="2:10">
      <c r="B3158" s="217">
        <v>41402</v>
      </c>
      <c r="C3158" s="218">
        <v>6.04</v>
      </c>
      <c r="D3158">
        <f>MAX(C3158:C$7096)</f>
        <v>6.04</v>
      </c>
      <c r="E3158" s="219">
        <f t="shared" si="98"/>
        <v>0</v>
      </c>
      <c r="H3158" s="241">
        <v>4.8600000000000003</v>
      </c>
      <c r="I3158">
        <f>MAX(H3158:H$7096)</f>
        <v>4.8600000000000003</v>
      </c>
      <c r="J3158" s="219">
        <f t="shared" si="99"/>
        <v>0</v>
      </c>
    </row>
    <row r="3159" spans="2:10">
      <c r="B3159" s="217">
        <v>41401</v>
      </c>
      <c r="C3159" s="218">
        <v>6.04</v>
      </c>
      <c r="D3159">
        <f>MAX(C3159:C$7096)</f>
        <v>6.04</v>
      </c>
      <c r="E3159" s="219">
        <f t="shared" si="98"/>
        <v>0</v>
      </c>
      <c r="H3159" s="241">
        <v>4.8600000000000003</v>
      </c>
      <c r="I3159">
        <f>MAX(H3159:H$7096)</f>
        <v>4.8600000000000003</v>
      </c>
      <c r="J3159" s="219">
        <f t="shared" si="99"/>
        <v>0</v>
      </c>
    </row>
    <row r="3160" spans="2:10">
      <c r="B3160" s="217">
        <v>41400</v>
      </c>
      <c r="C3160" s="218">
        <v>6.04</v>
      </c>
      <c r="D3160">
        <f>MAX(C3160:C$7096)</f>
        <v>6.04</v>
      </c>
      <c r="E3160" s="219">
        <f t="shared" si="98"/>
        <v>0</v>
      </c>
      <c r="H3160" s="241">
        <v>4.8600000000000003</v>
      </c>
      <c r="I3160">
        <f>MAX(H3160:H$7096)</f>
        <v>4.8600000000000003</v>
      </c>
      <c r="J3160" s="219">
        <f t="shared" si="99"/>
        <v>0</v>
      </c>
    </row>
    <row r="3161" spans="2:10">
      <c r="B3161" s="217">
        <v>41397</v>
      </c>
      <c r="C3161" s="218">
        <v>6.04</v>
      </c>
      <c r="D3161">
        <f>MAX(C3161:C$7096)</f>
        <v>6.04</v>
      </c>
      <c r="E3161" s="219">
        <f t="shared" si="98"/>
        <v>0</v>
      </c>
      <c r="H3161" s="241">
        <v>4.8600000000000003</v>
      </c>
      <c r="I3161">
        <f>MAX(H3161:H$7096)</f>
        <v>4.8600000000000003</v>
      </c>
      <c r="J3161" s="219">
        <f t="shared" si="99"/>
        <v>0</v>
      </c>
    </row>
    <row r="3162" spans="2:10">
      <c r="B3162" s="217">
        <v>41396</v>
      </c>
      <c r="C3162" s="218">
        <v>6.03</v>
      </c>
      <c r="D3162">
        <f>MAX(C3162:C$7096)</f>
        <v>6.03</v>
      </c>
      <c r="E3162" s="219">
        <f t="shared" si="98"/>
        <v>0</v>
      </c>
      <c r="H3162" s="241">
        <v>4.8600000000000003</v>
      </c>
      <c r="I3162">
        <f>MAX(H3162:H$7096)</f>
        <v>4.8600000000000003</v>
      </c>
      <c r="J3162" s="219">
        <f t="shared" si="99"/>
        <v>0</v>
      </c>
    </row>
    <row r="3163" spans="2:10">
      <c r="B3163" s="217">
        <v>41395</v>
      </c>
      <c r="C3163" s="218">
        <v>6.03</v>
      </c>
      <c r="D3163">
        <f>MAX(C3163:C$7096)</f>
        <v>6.03</v>
      </c>
      <c r="E3163" s="219">
        <f t="shared" si="98"/>
        <v>0</v>
      </c>
      <c r="H3163" s="241">
        <v>4.8600000000000003</v>
      </c>
      <c r="I3163">
        <f>MAX(H3163:H$7096)</f>
        <v>4.8600000000000003</v>
      </c>
      <c r="J3163" s="219">
        <f t="shared" si="99"/>
        <v>0</v>
      </c>
    </row>
    <row r="3164" spans="2:10">
      <c r="B3164" s="217">
        <v>41394</v>
      </c>
      <c r="C3164" s="218">
        <v>6.03</v>
      </c>
      <c r="D3164">
        <f>MAX(C3164:C$7096)</f>
        <v>6.03</v>
      </c>
      <c r="E3164" s="219">
        <f t="shared" si="98"/>
        <v>0</v>
      </c>
      <c r="H3164" s="241">
        <v>4.8600000000000003</v>
      </c>
      <c r="I3164">
        <f>MAX(H3164:H$7096)</f>
        <v>4.8600000000000003</v>
      </c>
      <c r="J3164" s="219">
        <f t="shared" si="99"/>
        <v>0</v>
      </c>
    </row>
    <row r="3165" spans="2:10">
      <c r="B3165" s="217">
        <v>41393</v>
      </c>
      <c r="C3165" s="218">
        <v>6.03</v>
      </c>
      <c r="D3165">
        <f>MAX(C3165:C$7096)</f>
        <v>6.03</v>
      </c>
      <c r="E3165" s="219">
        <f t="shared" si="98"/>
        <v>0</v>
      </c>
      <c r="H3165" s="241">
        <v>4.8600000000000003</v>
      </c>
      <c r="I3165">
        <f>MAX(H3165:H$7096)</f>
        <v>4.8600000000000003</v>
      </c>
      <c r="J3165" s="219">
        <f t="shared" si="99"/>
        <v>0</v>
      </c>
    </row>
    <row r="3166" spans="2:10">
      <c r="B3166" s="217">
        <v>41390</v>
      </c>
      <c r="C3166" s="218">
        <v>5.91</v>
      </c>
      <c r="D3166">
        <f>MAX(C3166:C$7096)</f>
        <v>5.91</v>
      </c>
      <c r="E3166" s="219">
        <f t="shared" si="98"/>
        <v>0</v>
      </c>
      <c r="H3166" s="241">
        <v>4.8600000000000003</v>
      </c>
      <c r="I3166">
        <f>MAX(H3166:H$7096)</f>
        <v>4.8600000000000003</v>
      </c>
      <c r="J3166" s="219">
        <f t="shared" si="99"/>
        <v>0</v>
      </c>
    </row>
    <row r="3167" spans="2:10">
      <c r="B3167" s="217">
        <v>41389</v>
      </c>
      <c r="C3167" s="218">
        <v>5.91</v>
      </c>
      <c r="D3167">
        <f>MAX(C3167:C$7096)</f>
        <v>5.91</v>
      </c>
      <c r="E3167" s="219">
        <f t="shared" si="98"/>
        <v>0</v>
      </c>
      <c r="H3167" s="241">
        <v>4.8600000000000003</v>
      </c>
      <c r="I3167">
        <f>MAX(H3167:H$7096)</f>
        <v>4.8600000000000003</v>
      </c>
      <c r="J3167" s="219">
        <f t="shared" si="99"/>
        <v>0</v>
      </c>
    </row>
    <row r="3168" spans="2:10">
      <c r="B3168" s="217">
        <v>41388</v>
      </c>
      <c r="C3168" s="218">
        <v>5.91</v>
      </c>
      <c r="D3168">
        <f>MAX(C3168:C$7096)</f>
        <v>5.91</v>
      </c>
      <c r="E3168" s="219">
        <f t="shared" si="98"/>
        <v>0</v>
      </c>
      <c r="H3168" s="241">
        <v>4.8600000000000003</v>
      </c>
      <c r="I3168">
        <f>MAX(H3168:H$7096)</f>
        <v>4.8600000000000003</v>
      </c>
      <c r="J3168" s="219">
        <f t="shared" si="99"/>
        <v>0</v>
      </c>
    </row>
    <row r="3169" spans="2:10">
      <c r="B3169" s="217">
        <v>41387</v>
      </c>
      <c r="C3169" s="218">
        <v>5.91</v>
      </c>
      <c r="D3169">
        <f>MAX(C3169:C$7096)</f>
        <v>5.91</v>
      </c>
      <c r="E3169" s="219">
        <f t="shared" si="98"/>
        <v>0</v>
      </c>
      <c r="H3169" s="241">
        <v>4.8600000000000003</v>
      </c>
      <c r="I3169">
        <f>MAX(H3169:H$7096)</f>
        <v>4.8600000000000003</v>
      </c>
      <c r="J3169" s="219">
        <f t="shared" si="99"/>
        <v>0</v>
      </c>
    </row>
    <row r="3170" spans="2:10">
      <c r="B3170" s="217">
        <v>41386</v>
      </c>
      <c r="C3170" s="218">
        <v>5.91</v>
      </c>
      <c r="D3170">
        <f>MAX(C3170:C$7096)</f>
        <v>5.91</v>
      </c>
      <c r="E3170" s="219">
        <f t="shared" si="98"/>
        <v>0</v>
      </c>
      <c r="H3170" s="241">
        <v>4.8600000000000003</v>
      </c>
      <c r="I3170">
        <f>MAX(H3170:H$7096)</f>
        <v>4.8600000000000003</v>
      </c>
      <c r="J3170" s="219">
        <f t="shared" si="99"/>
        <v>0</v>
      </c>
    </row>
    <row r="3171" spans="2:10">
      <c r="B3171" s="217">
        <v>41383</v>
      </c>
      <c r="C3171" s="218">
        <v>5.9</v>
      </c>
      <c r="D3171">
        <f>MAX(C3171:C$7096)</f>
        <v>5.9</v>
      </c>
      <c r="E3171" s="219">
        <f t="shared" si="98"/>
        <v>0</v>
      </c>
      <c r="H3171" s="241">
        <v>4.8600000000000003</v>
      </c>
      <c r="I3171">
        <f>MAX(H3171:H$7096)</f>
        <v>4.8600000000000003</v>
      </c>
      <c r="J3171" s="219">
        <f t="shared" si="99"/>
        <v>0</v>
      </c>
    </row>
    <row r="3172" spans="2:10">
      <c r="B3172" s="217">
        <v>41382</v>
      </c>
      <c r="C3172" s="218">
        <v>5.9</v>
      </c>
      <c r="D3172">
        <f>MAX(C3172:C$7096)</f>
        <v>5.9</v>
      </c>
      <c r="E3172" s="219">
        <f t="shared" si="98"/>
        <v>0</v>
      </c>
      <c r="H3172" s="241">
        <v>4.8600000000000003</v>
      </c>
      <c r="I3172">
        <f>MAX(H3172:H$7096)</f>
        <v>4.8600000000000003</v>
      </c>
      <c r="J3172" s="219">
        <f t="shared" si="99"/>
        <v>0</v>
      </c>
    </row>
    <row r="3173" spans="2:10">
      <c r="B3173" s="217">
        <v>41381</v>
      </c>
      <c r="C3173" s="218">
        <v>5.9</v>
      </c>
      <c r="D3173">
        <f>MAX(C3173:C$7096)</f>
        <v>5.9</v>
      </c>
      <c r="E3173" s="219">
        <f t="shared" si="98"/>
        <v>0</v>
      </c>
      <c r="H3173" s="241">
        <v>4.8600000000000003</v>
      </c>
      <c r="I3173">
        <f>MAX(H3173:H$7096)</f>
        <v>4.8600000000000003</v>
      </c>
      <c r="J3173" s="219">
        <f t="shared" si="99"/>
        <v>0</v>
      </c>
    </row>
    <row r="3174" spans="2:10">
      <c r="B3174" s="217">
        <v>41380</v>
      </c>
      <c r="C3174" s="218">
        <v>5.9</v>
      </c>
      <c r="D3174">
        <f>MAX(C3174:C$7096)</f>
        <v>5.9</v>
      </c>
      <c r="E3174" s="219">
        <f t="shared" si="98"/>
        <v>0</v>
      </c>
      <c r="H3174" s="241">
        <v>4.8600000000000003</v>
      </c>
      <c r="I3174">
        <f>MAX(H3174:H$7096)</f>
        <v>4.8600000000000003</v>
      </c>
      <c r="J3174" s="219">
        <f t="shared" si="99"/>
        <v>0</v>
      </c>
    </row>
    <row r="3175" spans="2:10">
      <c r="B3175" s="217">
        <v>41379</v>
      </c>
      <c r="C3175" s="218">
        <v>5.9</v>
      </c>
      <c r="D3175">
        <f>MAX(C3175:C$7096)</f>
        <v>5.9</v>
      </c>
      <c r="E3175" s="219">
        <f t="shared" si="98"/>
        <v>0</v>
      </c>
      <c r="H3175" s="241">
        <v>4.8600000000000003</v>
      </c>
      <c r="I3175">
        <f>MAX(H3175:H$7096)</f>
        <v>4.8600000000000003</v>
      </c>
      <c r="J3175" s="219">
        <f t="shared" si="99"/>
        <v>0</v>
      </c>
    </row>
    <row r="3176" spans="2:10">
      <c r="B3176" s="217">
        <v>41376</v>
      </c>
      <c r="C3176" s="218">
        <v>5.89</v>
      </c>
      <c r="D3176">
        <f>MAX(C3176:C$7096)</f>
        <v>5.89</v>
      </c>
      <c r="E3176" s="219">
        <f t="shared" si="98"/>
        <v>0</v>
      </c>
      <c r="H3176" s="241">
        <v>4.8600000000000003</v>
      </c>
      <c r="I3176">
        <f>MAX(H3176:H$7096)</f>
        <v>4.8600000000000003</v>
      </c>
      <c r="J3176" s="219">
        <f t="shared" si="99"/>
        <v>0</v>
      </c>
    </row>
    <row r="3177" spans="2:10">
      <c r="B3177" s="217">
        <v>41375</v>
      </c>
      <c r="C3177" s="218">
        <v>5.89</v>
      </c>
      <c r="D3177">
        <f>MAX(C3177:C$7096)</f>
        <v>5.89</v>
      </c>
      <c r="E3177" s="219">
        <f t="shared" si="98"/>
        <v>0</v>
      </c>
      <c r="H3177" s="241">
        <v>4.8600000000000003</v>
      </c>
      <c r="I3177">
        <f>MAX(H3177:H$7096)</f>
        <v>4.8600000000000003</v>
      </c>
      <c r="J3177" s="219">
        <f t="shared" si="99"/>
        <v>0</v>
      </c>
    </row>
    <row r="3178" spans="2:10">
      <c r="B3178" s="217">
        <v>41374</v>
      </c>
      <c r="C3178" s="218">
        <v>5.89</v>
      </c>
      <c r="D3178">
        <f>MAX(C3178:C$7096)</f>
        <v>5.89</v>
      </c>
      <c r="E3178" s="219">
        <f t="shared" si="98"/>
        <v>0</v>
      </c>
      <c r="H3178" s="241">
        <v>4.8600000000000003</v>
      </c>
      <c r="I3178">
        <f>MAX(H3178:H$7096)</f>
        <v>4.8600000000000003</v>
      </c>
      <c r="J3178" s="219">
        <f t="shared" si="99"/>
        <v>0</v>
      </c>
    </row>
    <row r="3179" spans="2:10">
      <c r="B3179" s="217">
        <v>41373</v>
      </c>
      <c r="C3179" s="218">
        <v>5.89</v>
      </c>
      <c r="D3179">
        <f>MAX(C3179:C$7096)</f>
        <v>5.89</v>
      </c>
      <c r="E3179" s="219">
        <f t="shared" si="98"/>
        <v>0</v>
      </c>
      <c r="H3179" s="241">
        <v>4.8600000000000003</v>
      </c>
      <c r="I3179">
        <f>MAX(H3179:H$7096)</f>
        <v>4.8600000000000003</v>
      </c>
      <c r="J3179" s="219">
        <f t="shared" si="99"/>
        <v>0</v>
      </c>
    </row>
    <row r="3180" spans="2:10">
      <c r="B3180" s="217">
        <v>41372</v>
      </c>
      <c r="C3180" s="218">
        <v>5.89</v>
      </c>
      <c r="D3180">
        <f>MAX(C3180:C$7096)</f>
        <v>5.89</v>
      </c>
      <c r="E3180" s="219">
        <f t="shared" si="98"/>
        <v>0</v>
      </c>
      <c r="H3180" s="241">
        <v>4.8600000000000003</v>
      </c>
      <c r="I3180">
        <f>MAX(H3180:H$7096)</f>
        <v>4.8600000000000003</v>
      </c>
      <c r="J3180" s="219">
        <f t="shared" si="99"/>
        <v>0</v>
      </c>
    </row>
    <row r="3181" spans="2:10">
      <c r="B3181" s="217">
        <v>41369</v>
      </c>
      <c r="C3181" s="218">
        <v>5.88</v>
      </c>
      <c r="D3181">
        <f>MAX(C3181:C$7096)</f>
        <v>5.88</v>
      </c>
      <c r="E3181" s="219">
        <f t="shared" si="98"/>
        <v>0</v>
      </c>
      <c r="H3181" s="241">
        <v>4.8600000000000003</v>
      </c>
      <c r="I3181">
        <f>MAX(H3181:H$7096)</f>
        <v>4.8600000000000003</v>
      </c>
      <c r="J3181" s="219">
        <f t="shared" si="99"/>
        <v>0</v>
      </c>
    </row>
    <row r="3182" spans="2:10">
      <c r="B3182" s="217">
        <v>41368</v>
      </c>
      <c r="C3182" s="218">
        <v>5.88</v>
      </c>
      <c r="D3182">
        <f>MAX(C3182:C$7096)</f>
        <v>5.88</v>
      </c>
      <c r="E3182" s="219">
        <f t="shared" si="98"/>
        <v>0</v>
      </c>
      <c r="H3182" s="241">
        <v>4.8600000000000003</v>
      </c>
      <c r="I3182">
        <f>MAX(H3182:H$7096)</f>
        <v>4.8600000000000003</v>
      </c>
      <c r="J3182" s="219">
        <f t="shared" si="99"/>
        <v>0</v>
      </c>
    </row>
    <row r="3183" spans="2:10">
      <c r="B3183" s="217">
        <v>41367</v>
      </c>
      <c r="C3183" s="218">
        <v>5.88</v>
      </c>
      <c r="D3183">
        <f>MAX(C3183:C$7096)</f>
        <v>5.88</v>
      </c>
      <c r="E3183" s="219">
        <f t="shared" si="98"/>
        <v>0</v>
      </c>
      <c r="H3183" s="241">
        <v>4.8600000000000003</v>
      </c>
      <c r="I3183">
        <f>MAX(H3183:H$7096)</f>
        <v>4.8600000000000003</v>
      </c>
      <c r="J3183" s="219">
        <f t="shared" si="99"/>
        <v>0</v>
      </c>
    </row>
    <row r="3184" spans="2:10">
      <c r="B3184" s="217">
        <v>41366</v>
      </c>
      <c r="C3184" s="218">
        <v>5.88</v>
      </c>
      <c r="D3184">
        <f>MAX(C3184:C$7096)</f>
        <v>5.88</v>
      </c>
      <c r="E3184" s="219">
        <f t="shared" si="98"/>
        <v>0</v>
      </c>
      <c r="H3184" s="241">
        <v>4.8600000000000003</v>
      </c>
      <c r="I3184">
        <f>MAX(H3184:H$7096)</f>
        <v>4.8600000000000003</v>
      </c>
      <c r="J3184" s="219">
        <f t="shared" si="99"/>
        <v>0</v>
      </c>
    </row>
    <row r="3185" spans="2:10">
      <c r="B3185" s="217">
        <v>41365</v>
      </c>
      <c r="C3185" s="218">
        <v>5.88</v>
      </c>
      <c r="D3185">
        <f>MAX(C3185:C$7096)</f>
        <v>5.88</v>
      </c>
      <c r="E3185" s="219">
        <f t="shared" si="98"/>
        <v>0</v>
      </c>
      <c r="H3185" s="241">
        <v>4.8600000000000003</v>
      </c>
      <c r="I3185">
        <f>MAX(H3185:H$7096)</f>
        <v>4.8600000000000003</v>
      </c>
      <c r="J3185" s="219">
        <f t="shared" si="99"/>
        <v>0</v>
      </c>
    </row>
    <row r="3186" spans="2:10">
      <c r="B3186" s="217">
        <v>41362</v>
      </c>
      <c r="C3186" s="218">
        <v>5.87</v>
      </c>
      <c r="D3186">
        <f>MAX(C3186:C$7096)</f>
        <v>5.87</v>
      </c>
      <c r="E3186" s="219">
        <f t="shared" si="98"/>
        <v>0</v>
      </c>
      <c r="H3186" s="241">
        <v>4.8600000000000003</v>
      </c>
      <c r="I3186">
        <f>MAX(H3186:H$7096)</f>
        <v>4.8600000000000003</v>
      </c>
      <c r="J3186" s="219">
        <f t="shared" si="99"/>
        <v>0</v>
      </c>
    </row>
    <row r="3187" spans="2:10">
      <c r="B3187" s="217">
        <v>41361</v>
      </c>
      <c r="C3187" s="218">
        <v>5.87</v>
      </c>
      <c r="D3187">
        <f>MAX(C3187:C$7096)</f>
        <v>5.87</v>
      </c>
      <c r="E3187" s="219">
        <f t="shared" si="98"/>
        <v>0</v>
      </c>
      <c r="H3187" s="241">
        <v>4.8600000000000003</v>
      </c>
      <c r="I3187">
        <f>MAX(H3187:H$7096)</f>
        <v>4.8600000000000003</v>
      </c>
      <c r="J3187" s="219">
        <f t="shared" si="99"/>
        <v>0</v>
      </c>
    </row>
    <row r="3188" spans="2:10">
      <c r="B3188" s="217">
        <v>41360</v>
      </c>
      <c r="C3188" s="218">
        <v>5.87</v>
      </c>
      <c r="D3188">
        <f>MAX(C3188:C$7096)</f>
        <v>5.87</v>
      </c>
      <c r="E3188" s="219">
        <f t="shared" si="98"/>
        <v>0</v>
      </c>
      <c r="H3188" s="241">
        <v>4.8600000000000003</v>
      </c>
      <c r="I3188">
        <f>MAX(H3188:H$7096)</f>
        <v>4.8600000000000003</v>
      </c>
      <c r="J3188" s="219">
        <f t="shared" si="99"/>
        <v>0</v>
      </c>
    </row>
    <row r="3189" spans="2:10">
      <c r="B3189" s="217">
        <v>41359</v>
      </c>
      <c r="C3189" s="218">
        <v>5.87</v>
      </c>
      <c r="D3189">
        <f>MAX(C3189:C$7096)</f>
        <v>5.87</v>
      </c>
      <c r="E3189" s="219">
        <f t="shared" si="98"/>
        <v>0</v>
      </c>
      <c r="H3189" s="241">
        <v>4.8600000000000003</v>
      </c>
      <c r="I3189">
        <f>MAX(H3189:H$7096)</f>
        <v>4.8600000000000003</v>
      </c>
      <c r="J3189" s="219">
        <f t="shared" si="99"/>
        <v>0</v>
      </c>
    </row>
    <row r="3190" spans="2:10">
      <c r="B3190" s="217">
        <v>41358</v>
      </c>
      <c r="C3190" s="218">
        <v>5.87</v>
      </c>
      <c r="D3190">
        <f>MAX(C3190:C$7096)</f>
        <v>5.87</v>
      </c>
      <c r="E3190" s="219">
        <f t="shared" si="98"/>
        <v>0</v>
      </c>
      <c r="H3190" s="241">
        <v>4.8600000000000003</v>
      </c>
      <c r="I3190">
        <f>MAX(H3190:H$7096)</f>
        <v>4.8600000000000003</v>
      </c>
      <c r="J3190" s="219">
        <f t="shared" si="99"/>
        <v>0</v>
      </c>
    </row>
    <row r="3191" spans="2:10">
      <c r="B3191" s="217">
        <v>41355</v>
      </c>
      <c r="C3191" s="218">
        <v>5.86</v>
      </c>
      <c r="D3191">
        <f>MAX(C3191:C$7096)</f>
        <v>5.86</v>
      </c>
      <c r="E3191" s="219">
        <f t="shared" si="98"/>
        <v>0</v>
      </c>
      <c r="H3191" s="241">
        <v>4.8600000000000003</v>
      </c>
      <c r="I3191">
        <f>MAX(H3191:H$7096)</f>
        <v>4.8600000000000003</v>
      </c>
      <c r="J3191" s="219">
        <f t="shared" si="99"/>
        <v>0</v>
      </c>
    </row>
    <row r="3192" spans="2:10">
      <c r="B3192" s="217">
        <v>41354</v>
      </c>
      <c r="C3192" s="218">
        <v>5.86</v>
      </c>
      <c r="D3192">
        <f>MAX(C3192:C$7096)</f>
        <v>5.86</v>
      </c>
      <c r="E3192" s="219">
        <f t="shared" si="98"/>
        <v>0</v>
      </c>
      <c r="H3192" s="241">
        <v>4.8600000000000003</v>
      </c>
      <c r="I3192">
        <f>MAX(H3192:H$7096)</f>
        <v>4.8600000000000003</v>
      </c>
      <c r="J3192" s="219">
        <f t="shared" si="99"/>
        <v>0</v>
      </c>
    </row>
    <row r="3193" spans="2:10">
      <c r="B3193" s="217">
        <v>41353</v>
      </c>
      <c r="C3193" s="218">
        <v>5.86</v>
      </c>
      <c r="D3193">
        <f>MAX(C3193:C$7096)</f>
        <v>5.86</v>
      </c>
      <c r="E3193" s="219">
        <f t="shared" si="98"/>
        <v>0</v>
      </c>
      <c r="H3193" s="241">
        <v>4.8600000000000003</v>
      </c>
      <c r="I3193">
        <f>MAX(H3193:H$7096)</f>
        <v>4.8600000000000003</v>
      </c>
      <c r="J3193" s="219">
        <f t="shared" si="99"/>
        <v>0</v>
      </c>
    </row>
    <row r="3194" spans="2:10">
      <c r="B3194" s="217">
        <v>41352</v>
      </c>
      <c r="C3194" s="218">
        <v>5.84</v>
      </c>
      <c r="D3194">
        <f>MAX(C3194:C$7096)</f>
        <v>5.84</v>
      </c>
      <c r="E3194" s="219">
        <f t="shared" si="98"/>
        <v>0</v>
      </c>
      <c r="H3194" s="241">
        <v>4.8600000000000003</v>
      </c>
      <c r="I3194">
        <f>MAX(H3194:H$7096)</f>
        <v>4.8600000000000003</v>
      </c>
      <c r="J3194" s="219">
        <f t="shared" si="99"/>
        <v>0</v>
      </c>
    </row>
    <row r="3195" spans="2:10">
      <c r="B3195" s="217">
        <v>41351</v>
      </c>
      <c r="C3195" s="218">
        <v>5.84</v>
      </c>
      <c r="D3195">
        <f>MAX(C3195:C$7096)</f>
        <v>5.84</v>
      </c>
      <c r="E3195" s="219">
        <f t="shared" si="98"/>
        <v>0</v>
      </c>
      <c r="H3195" s="241">
        <v>4.8600000000000003</v>
      </c>
      <c r="I3195">
        <f>MAX(H3195:H$7096)</f>
        <v>4.8600000000000003</v>
      </c>
      <c r="J3195" s="219">
        <f t="shared" si="99"/>
        <v>0</v>
      </c>
    </row>
    <row r="3196" spans="2:10">
      <c r="B3196" s="217">
        <v>41348</v>
      </c>
      <c r="C3196" s="218">
        <v>5.84</v>
      </c>
      <c r="D3196">
        <f>MAX(C3196:C$7096)</f>
        <v>5.84</v>
      </c>
      <c r="E3196" s="219">
        <f t="shared" si="98"/>
        <v>0</v>
      </c>
      <c r="H3196" s="241">
        <v>4.8600000000000003</v>
      </c>
      <c r="I3196">
        <f>MAX(H3196:H$7096)</f>
        <v>4.8600000000000003</v>
      </c>
      <c r="J3196" s="219">
        <f t="shared" si="99"/>
        <v>0</v>
      </c>
    </row>
    <row r="3197" spans="2:10">
      <c r="B3197" s="217">
        <v>41347</v>
      </c>
      <c r="C3197" s="218">
        <v>5.84</v>
      </c>
      <c r="D3197">
        <f>MAX(C3197:C$7096)</f>
        <v>5.84</v>
      </c>
      <c r="E3197" s="219">
        <f t="shared" si="98"/>
        <v>0</v>
      </c>
      <c r="H3197" s="241">
        <v>4.8600000000000003</v>
      </c>
      <c r="I3197">
        <f>MAX(H3197:H$7096)</f>
        <v>4.8600000000000003</v>
      </c>
      <c r="J3197" s="219">
        <f t="shared" si="99"/>
        <v>0</v>
      </c>
    </row>
    <row r="3198" spans="2:10">
      <c r="B3198" s="217">
        <v>41346</v>
      </c>
      <c r="C3198" s="218">
        <v>5.84</v>
      </c>
      <c r="D3198">
        <f>MAX(C3198:C$7096)</f>
        <v>5.84</v>
      </c>
      <c r="E3198" s="219">
        <f t="shared" si="98"/>
        <v>0</v>
      </c>
      <c r="H3198" s="241">
        <v>4.8600000000000003</v>
      </c>
      <c r="I3198">
        <f>MAX(H3198:H$7096)</f>
        <v>4.8600000000000003</v>
      </c>
      <c r="J3198" s="219">
        <f t="shared" si="99"/>
        <v>0</v>
      </c>
    </row>
    <row r="3199" spans="2:10">
      <c r="B3199" s="217">
        <v>41345</v>
      </c>
      <c r="C3199" s="218">
        <v>5.84</v>
      </c>
      <c r="D3199">
        <f>MAX(C3199:C$7096)</f>
        <v>5.84</v>
      </c>
      <c r="E3199" s="219">
        <f t="shared" si="98"/>
        <v>0</v>
      </c>
      <c r="H3199" s="241">
        <v>4.8600000000000003</v>
      </c>
      <c r="I3199">
        <f>MAX(H3199:H$7096)</f>
        <v>4.8600000000000003</v>
      </c>
      <c r="J3199" s="219">
        <f t="shared" si="99"/>
        <v>0</v>
      </c>
    </row>
    <row r="3200" spans="2:10">
      <c r="B3200" s="217">
        <v>41344</v>
      </c>
      <c r="C3200" s="218">
        <v>5.84</v>
      </c>
      <c r="D3200">
        <f>MAX(C3200:C$7096)</f>
        <v>5.84</v>
      </c>
      <c r="E3200" s="219">
        <f t="shared" si="98"/>
        <v>0</v>
      </c>
      <c r="H3200" s="241">
        <v>4.8600000000000003</v>
      </c>
      <c r="I3200">
        <f>MAX(H3200:H$7096)</f>
        <v>4.8600000000000003</v>
      </c>
      <c r="J3200" s="219">
        <f t="shared" si="99"/>
        <v>0</v>
      </c>
    </row>
    <row r="3201" spans="2:10">
      <c r="B3201" s="217">
        <v>41341</v>
      </c>
      <c r="C3201" s="218">
        <v>5.83</v>
      </c>
      <c r="D3201">
        <f>MAX(C3201:C$7096)</f>
        <v>5.83</v>
      </c>
      <c r="E3201" s="219">
        <f t="shared" si="98"/>
        <v>0</v>
      </c>
      <c r="H3201" s="241">
        <v>4.8600000000000003</v>
      </c>
      <c r="I3201">
        <f>MAX(H3201:H$7096)</f>
        <v>4.8600000000000003</v>
      </c>
      <c r="J3201" s="219">
        <f t="shared" si="99"/>
        <v>0</v>
      </c>
    </row>
    <row r="3202" spans="2:10">
      <c r="B3202" s="217">
        <v>41340</v>
      </c>
      <c r="C3202" s="218">
        <v>5.83</v>
      </c>
      <c r="D3202">
        <f>MAX(C3202:C$7096)</f>
        <v>5.83</v>
      </c>
      <c r="E3202" s="219">
        <f t="shared" ref="E3202:E3265" si="100">(C3202-D3202)/D3202</f>
        <v>0</v>
      </c>
      <c r="H3202" s="241">
        <v>4.8600000000000003</v>
      </c>
      <c r="I3202">
        <f>MAX(H3202:H$7096)</f>
        <v>4.8600000000000003</v>
      </c>
      <c r="J3202" s="219">
        <f t="shared" ref="J3202:J3265" si="101">(H3202-I3202)/I3202</f>
        <v>0</v>
      </c>
    </row>
    <row r="3203" spans="2:10">
      <c r="B3203" s="217">
        <v>41339</v>
      </c>
      <c r="C3203" s="218">
        <v>5.83</v>
      </c>
      <c r="D3203">
        <f>MAX(C3203:C$7096)</f>
        <v>5.83</v>
      </c>
      <c r="E3203" s="219">
        <f t="shared" si="100"/>
        <v>0</v>
      </c>
      <c r="H3203" s="241">
        <v>4.8600000000000003</v>
      </c>
      <c r="I3203">
        <f>MAX(H3203:H$7096)</f>
        <v>4.8600000000000003</v>
      </c>
      <c r="J3203" s="219">
        <f t="shared" si="101"/>
        <v>0</v>
      </c>
    </row>
    <row r="3204" spans="2:10">
      <c r="B3204" s="217">
        <v>41338</v>
      </c>
      <c r="C3204" s="218">
        <v>5.83</v>
      </c>
      <c r="D3204">
        <f>MAX(C3204:C$7096)</f>
        <v>5.83</v>
      </c>
      <c r="E3204" s="219">
        <f t="shared" si="100"/>
        <v>0</v>
      </c>
      <c r="H3204" s="241">
        <v>4.8600000000000003</v>
      </c>
      <c r="I3204">
        <f>MAX(H3204:H$7096)</f>
        <v>4.8600000000000003</v>
      </c>
      <c r="J3204" s="219">
        <f t="shared" si="101"/>
        <v>0</v>
      </c>
    </row>
    <row r="3205" spans="2:10">
      <c r="B3205" s="217">
        <v>41337</v>
      </c>
      <c r="C3205" s="218">
        <v>5.83</v>
      </c>
      <c r="D3205">
        <f>MAX(C3205:C$7096)</f>
        <v>5.83</v>
      </c>
      <c r="E3205" s="219">
        <f t="shared" si="100"/>
        <v>0</v>
      </c>
      <c r="H3205" s="241">
        <v>4.8600000000000003</v>
      </c>
      <c r="I3205">
        <f>MAX(H3205:H$7096)</f>
        <v>4.8600000000000003</v>
      </c>
      <c r="J3205" s="219">
        <f t="shared" si="101"/>
        <v>0</v>
      </c>
    </row>
    <row r="3206" spans="2:10">
      <c r="B3206" s="217">
        <v>41334</v>
      </c>
      <c r="C3206" s="218">
        <v>5.82</v>
      </c>
      <c r="D3206">
        <f>MAX(C3206:C$7096)</f>
        <v>5.82</v>
      </c>
      <c r="E3206" s="219">
        <f t="shared" si="100"/>
        <v>0</v>
      </c>
      <c r="H3206" s="241">
        <v>4.8600000000000003</v>
      </c>
      <c r="I3206">
        <f>MAX(H3206:H$7096)</f>
        <v>4.8600000000000003</v>
      </c>
      <c r="J3206" s="219">
        <f t="shared" si="101"/>
        <v>0</v>
      </c>
    </row>
    <row r="3207" spans="2:10">
      <c r="B3207" s="217">
        <v>41333</v>
      </c>
      <c r="C3207" s="218">
        <v>5.82</v>
      </c>
      <c r="D3207">
        <f>MAX(C3207:C$7096)</f>
        <v>5.82</v>
      </c>
      <c r="E3207" s="219">
        <f t="shared" si="100"/>
        <v>0</v>
      </c>
      <c r="H3207" s="241">
        <v>4.6500000000000004</v>
      </c>
      <c r="I3207">
        <f>MAX(H3207:H$7096)</f>
        <v>4.6500000000000004</v>
      </c>
      <c r="J3207" s="219">
        <f t="shared" si="101"/>
        <v>0</v>
      </c>
    </row>
    <row r="3208" spans="2:10">
      <c r="B3208" s="217">
        <v>41332</v>
      </c>
      <c r="C3208" s="218">
        <v>5.82</v>
      </c>
      <c r="D3208">
        <f>MAX(C3208:C$7096)</f>
        <v>5.82</v>
      </c>
      <c r="E3208" s="219">
        <f t="shared" si="100"/>
        <v>0</v>
      </c>
      <c r="H3208" s="241">
        <v>4.6500000000000004</v>
      </c>
      <c r="I3208">
        <f>MAX(H3208:H$7096)</f>
        <v>4.6500000000000004</v>
      </c>
      <c r="J3208" s="219">
        <f t="shared" si="101"/>
        <v>0</v>
      </c>
    </row>
    <row r="3209" spans="2:10">
      <c r="B3209" s="217">
        <v>41331</v>
      </c>
      <c r="C3209" s="218">
        <v>5.82</v>
      </c>
      <c r="D3209">
        <f>MAX(C3209:C$7096)</f>
        <v>5.82</v>
      </c>
      <c r="E3209" s="219">
        <f t="shared" si="100"/>
        <v>0</v>
      </c>
      <c r="H3209" s="241">
        <v>4.6500000000000004</v>
      </c>
      <c r="I3209">
        <f>MAX(H3209:H$7096)</f>
        <v>4.6500000000000004</v>
      </c>
      <c r="J3209" s="219">
        <f t="shared" si="101"/>
        <v>0</v>
      </c>
    </row>
    <row r="3210" spans="2:10">
      <c r="B3210" s="217">
        <v>41330</v>
      </c>
      <c r="C3210" s="218">
        <v>5.81</v>
      </c>
      <c r="D3210">
        <f>MAX(C3210:C$7096)</f>
        <v>5.81</v>
      </c>
      <c r="E3210" s="219">
        <f t="shared" si="100"/>
        <v>0</v>
      </c>
      <c r="H3210" s="241">
        <v>4.6500000000000004</v>
      </c>
      <c r="I3210">
        <f>MAX(H3210:H$7096)</f>
        <v>4.6500000000000004</v>
      </c>
      <c r="J3210" s="219">
        <f t="shared" si="101"/>
        <v>0</v>
      </c>
    </row>
    <row r="3211" spans="2:10">
      <c r="B3211" s="217">
        <v>41327</v>
      </c>
      <c r="C3211" s="218">
        <v>5.81</v>
      </c>
      <c r="D3211">
        <f>MAX(C3211:C$7096)</f>
        <v>5.81</v>
      </c>
      <c r="E3211" s="219">
        <f t="shared" si="100"/>
        <v>0</v>
      </c>
      <c r="H3211" s="241">
        <v>4.6500000000000004</v>
      </c>
      <c r="I3211">
        <f>MAX(H3211:H$7096)</f>
        <v>4.6500000000000004</v>
      </c>
      <c r="J3211" s="219">
        <f t="shared" si="101"/>
        <v>0</v>
      </c>
    </row>
    <row r="3212" spans="2:10">
      <c r="B3212" s="217">
        <v>41326</v>
      </c>
      <c r="C3212" s="218">
        <v>5.81</v>
      </c>
      <c r="D3212">
        <f>MAX(C3212:C$7096)</f>
        <v>5.81</v>
      </c>
      <c r="E3212" s="219">
        <f t="shared" si="100"/>
        <v>0</v>
      </c>
      <c r="H3212" s="241">
        <v>4.6500000000000004</v>
      </c>
      <c r="I3212">
        <f>MAX(H3212:H$7096)</f>
        <v>4.6500000000000004</v>
      </c>
      <c r="J3212" s="219">
        <f t="shared" si="101"/>
        <v>0</v>
      </c>
    </row>
    <row r="3213" spans="2:10">
      <c r="B3213" s="217">
        <v>41325</v>
      </c>
      <c r="C3213" s="218">
        <v>5.81</v>
      </c>
      <c r="D3213">
        <f>MAX(C3213:C$7096)</f>
        <v>5.81</v>
      </c>
      <c r="E3213" s="219">
        <f t="shared" si="100"/>
        <v>0</v>
      </c>
      <c r="H3213" s="241">
        <v>4.6500000000000004</v>
      </c>
      <c r="I3213">
        <f>MAX(H3213:H$7096)</f>
        <v>4.6500000000000004</v>
      </c>
      <c r="J3213" s="219">
        <f t="shared" si="101"/>
        <v>0</v>
      </c>
    </row>
    <row r="3214" spans="2:10">
      <c r="B3214" s="217">
        <v>41324</v>
      </c>
      <c r="C3214" s="218">
        <v>5.81</v>
      </c>
      <c r="D3214">
        <f>MAX(C3214:C$7096)</f>
        <v>5.81</v>
      </c>
      <c r="E3214" s="219">
        <f t="shared" si="100"/>
        <v>0</v>
      </c>
      <c r="H3214" s="241">
        <v>4.6500000000000004</v>
      </c>
      <c r="I3214">
        <f>MAX(H3214:H$7096)</f>
        <v>4.6500000000000004</v>
      </c>
      <c r="J3214" s="219">
        <f t="shared" si="101"/>
        <v>0</v>
      </c>
    </row>
    <row r="3215" spans="2:10">
      <c r="B3215" s="217">
        <v>41323</v>
      </c>
      <c r="C3215" s="218">
        <v>5.8</v>
      </c>
      <c r="D3215">
        <f>MAX(C3215:C$7096)</f>
        <v>5.8</v>
      </c>
      <c r="E3215" s="219">
        <f t="shared" si="100"/>
        <v>0</v>
      </c>
      <c r="H3215" s="241">
        <v>4.6500000000000004</v>
      </c>
      <c r="I3215">
        <f>MAX(H3215:H$7096)</f>
        <v>4.6500000000000004</v>
      </c>
      <c r="J3215" s="219">
        <f t="shared" si="101"/>
        <v>0</v>
      </c>
    </row>
    <row r="3216" spans="2:10">
      <c r="B3216" s="217">
        <v>41320</v>
      </c>
      <c r="C3216" s="218">
        <v>5.8</v>
      </c>
      <c r="D3216">
        <f>MAX(C3216:C$7096)</f>
        <v>5.8</v>
      </c>
      <c r="E3216" s="219">
        <f t="shared" si="100"/>
        <v>0</v>
      </c>
      <c r="H3216" s="241">
        <v>4.6500000000000004</v>
      </c>
      <c r="I3216">
        <f>MAX(H3216:H$7096)</f>
        <v>4.6500000000000004</v>
      </c>
      <c r="J3216" s="219">
        <f t="shared" si="101"/>
        <v>0</v>
      </c>
    </row>
    <row r="3217" spans="2:10">
      <c r="B3217" s="217">
        <v>41319</v>
      </c>
      <c r="C3217" s="218">
        <v>5.8</v>
      </c>
      <c r="D3217">
        <f>MAX(C3217:C$7096)</f>
        <v>5.8</v>
      </c>
      <c r="E3217" s="219">
        <f t="shared" si="100"/>
        <v>0</v>
      </c>
      <c r="H3217" s="241">
        <v>4.6500000000000004</v>
      </c>
      <c r="I3217">
        <f>MAX(H3217:H$7096)</f>
        <v>4.6500000000000004</v>
      </c>
      <c r="J3217" s="219">
        <f t="shared" si="101"/>
        <v>0</v>
      </c>
    </row>
    <row r="3218" spans="2:10">
      <c r="B3218" s="217">
        <v>41318</v>
      </c>
      <c r="C3218" s="218">
        <v>5.8</v>
      </c>
      <c r="D3218">
        <f>MAX(C3218:C$7096)</f>
        <v>5.8</v>
      </c>
      <c r="E3218" s="219">
        <f t="shared" si="100"/>
        <v>0</v>
      </c>
      <c r="H3218" s="241">
        <v>4.6500000000000004</v>
      </c>
      <c r="I3218">
        <f>MAX(H3218:H$7096)</f>
        <v>4.6500000000000004</v>
      </c>
      <c r="J3218" s="219">
        <f t="shared" si="101"/>
        <v>0</v>
      </c>
    </row>
    <row r="3219" spans="2:10">
      <c r="B3219" s="217">
        <v>41317</v>
      </c>
      <c r="C3219" s="218">
        <v>5.79</v>
      </c>
      <c r="D3219">
        <f>MAX(C3219:C$7096)</f>
        <v>5.79</v>
      </c>
      <c r="E3219" s="219">
        <f t="shared" si="100"/>
        <v>0</v>
      </c>
      <c r="H3219" s="241">
        <v>4.6500000000000004</v>
      </c>
      <c r="I3219">
        <f>MAX(H3219:H$7096)</f>
        <v>4.6500000000000004</v>
      </c>
      <c r="J3219" s="219">
        <f t="shared" si="101"/>
        <v>0</v>
      </c>
    </row>
    <row r="3220" spans="2:10">
      <c r="B3220" s="217">
        <v>41316</v>
      </c>
      <c r="C3220" s="218">
        <v>5.79</v>
      </c>
      <c r="D3220">
        <f>MAX(C3220:C$7096)</f>
        <v>5.79</v>
      </c>
      <c r="E3220" s="219">
        <f t="shared" si="100"/>
        <v>0</v>
      </c>
      <c r="H3220" s="241">
        <v>4.6500000000000004</v>
      </c>
      <c r="I3220">
        <f>MAX(H3220:H$7096)</f>
        <v>4.6500000000000004</v>
      </c>
      <c r="J3220" s="219">
        <f t="shared" si="101"/>
        <v>0</v>
      </c>
    </row>
    <row r="3221" spans="2:10">
      <c r="B3221" s="217">
        <v>41313</v>
      </c>
      <c r="C3221" s="218">
        <v>5.79</v>
      </c>
      <c r="D3221">
        <f>MAX(C3221:C$7096)</f>
        <v>5.79</v>
      </c>
      <c r="E3221" s="219">
        <f t="shared" si="100"/>
        <v>0</v>
      </c>
      <c r="H3221" s="241">
        <v>4.6500000000000004</v>
      </c>
      <c r="I3221">
        <f>MAX(H3221:H$7096)</f>
        <v>4.6500000000000004</v>
      </c>
      <c r="J3221" s="219">
        <f t="shared" si="101"/>
        <v>0</v>
      </c>
    </row>
    <row r="3222" spans="2:10">
      <c r="B3222" s="217">
        <v>41312</v>
      </c>
      <c r="C3222" s="218">
        <v>5.79</v>
      </c>
      <c r="D3222">
        <f>MAX(C3222:C$7096)</f>
        <v>5.79</v>
      </c>
      <c r="E3222" s="219">
        <f t="shared" si="100"/>
        <v>0</v>
      </c>
      <c r="H3222" s="241">
        <v>4.6500000000000004</v>
      </c>
      <c r="I3222">
        <f>MAX(H3222:H$7096)</f>
        <v>4.6500000000000004</v>
      </c>
      <c r="J3222" s="219">
        <f t="shared" si="101"/>
        <v>0</v>
      </c>
    </row>
    <row r="3223" spans="2:10">
      <c r="B3223" s="217">
        <v>41311</v>
      </c>
      <c r="C3223" s="218">
        <v>5.78</v>
      </c>
      <c r="D3223">
        <f>MAX(C3223:C$7096)</f>
        <v>5.78</v>
      </c>
      <c r="E3223" s="219">
        <f t="shared" si="100"/>
        <v>0</v>
      </c>
      <c r="H3223" s="241">
        <v>4.6500000000000004</v>
      </c>
      <c r="I3223">
        <f>MAX(H3223:H$7096)</f>
        <v>4.6500000000000004</v>
      </c>
      <c r="J3223" s="219">
        <f t="shared" si="101"/>
        <v>0</v>
      </c>
    </row>
    <row r="3224" spans="2:10">
      <c r="B3224" s="217">
        <v>41310</v>
      </c>
      <c r="C3224" s="218">
        <v>5.78</v>
      </c>
      <c r="D3224">
        <f>MAX(C3224:C$7096)</f>
        <v>5.78</v>
      </c>
      <c r="E3224" s="219">
        <f t="shared" si="100"/>
        <v>0</v>
      </c>
      <c r="H3224" s="241">
        <v>4.6500000000000004</v>
      </c>
      <c r="I3224">
        <f>MAX(H3224:H$7096)</f>
        <v>4.6500000000000004</v>
      </c>
      <c r="J3224" s="219">
        <f t="shared" si="101"/>
        <v>0</v>
      </c>
    </row>
    <row r="3225" spans="2:10">
      <c r="B3225" s="217">
        <v>41309</v>
      </c>
      <c r="C3225" s="218">
        <v>5.78</v>
      </c>
      <c r="D3225">
        <f>MAX(C3225:C$7096)</f>
        <v>5.78</v>
      </c>
      <c r="E3225" s="219">
        <f t="shared" si="100"/>
        <v>0</v>
      </c>
      <c r="H3225" s="241">
        <v>4.6500000000000004</v>
      </c>
      <c r="I3225">
        <f>MAX(H3225:H$7096)</f>
        <v>4.6500000000000004</v>
      </c>
      <c r="J3225" s="219">
        <f t="shared" si="101"/>
        <v>0</v>
      </c>
    </row>
    <row r="3226" spans="2:10">
      <c r="B3226" s="217">
        <v>41306</v>
      </c>
      <c r="C3226" s="218">
        <v>5.78</v>
      </c>
      <c r="D3226">
        <f>MAX(C3226:C$7096)</f>
        <v>5.78</v>
      </c>
      <c r="E3226" s="219">
        <f t="shared" si="100"/>
        <v>0</v>
      </c>
      <c r="H3226" s="241">
        <v>4.6500000000000004</v>
      </c>
      <c r="I3226">
        <f>MAX(H3226:H$7096)</f>
        <v>4.6500000000000004</v>
      </c>
      <c r="J3226" s="219">
        <f t="shared" si="101"/>
        <v>0</v>
      </c>
    </row>
    <row r="3227" spans="2:10">
      <c r="B3227" s="217">
        <v>41305</v>
      </c>
      <c r="C3227" s="218">
        <v>5.78</v>
      </c>
      <c r="D3227">
        <f>MAX(C3227:C$7096)</f>
        <v>5.78</v>
      </c>
      <c r="E3227" s="219">
        <f t="shared" si="100"/>
        <v>0</v>
      </c>
      <c r="H3227" s="241">
        <v>4.6500000000000004</v>
      </c>
      <c r="I3227">
        <f>MAX(H3227:H$7096)</f>
        <v>4.6500000000000004</v>
      </c>
      <c r="J3227" s="219">
        <f t="shared" si="101"/>
        <v>0</v>
      </c>
    </row>
    <row r="3228" spans="2:10">
      <c r="B3228" s="217">
        <v>41304</v>
      </c>
      <c r="C3228" s="218">
        <v>5.77</v>
      </c>
      <c r="D3228">
        <f>MAX(C3228:C$7096)</f>
        <v>5.77</v>
      </c>
      <c r="E3228" s="219">
        <f t="shared" si="100"/>
        <v>0</v>
      </c>
      <c r="H3228" s="241">
        <v>4.6500000000000004</v>
      </c>
      <c r="I3228">
        <f>MAX(H3228:H$7096)</f>
        <v>4.6500000000000004</v>
      </c>
      <c r="J3228" s="219">
        <f t="shared" si="101"/>
        <v>0</v>
      </c>
    </row>
    <row r="3229" spans="2:10">
      <c r="B3229" s="217">
        <v>41303</v>
      </c>
      <c r="C3229" s="218">
        <v>5.77</v>
      </c>
      <c r="D3229">
        <f>MAX(C3229:C$7096)</f>
        <v>5.77</v>
      </c>
      <c r="E3229" s="219">
        <f t="shared" si="100"/>
        <v>0</v>
      </c>
      <c r="H3229" s="241">
        <v>4.6500000000000004</v>
      </c>
      <c r="I3229">
        <f>MAX(H3229:H$7096)</f>
        <v>4.6500000000000004</v>
      </c>
      <c r="J3229" s="219">
        <f t="shared" si="101"/>
        <v>0</v>
      </c>
    </row>
    <row r="3230" spans="2:10">
      <c r="B3230" s="217">
        <v>41302</v>
      </c>
      <c r="C3230" s="218">
        <v>5.77</v>
      </c>
      <c r="D3230">
        <f>MAX(C3230:C$7096)</f>
        <v>5.77</v>
      </c>
      <c r="E3230" s="219">
        <f t="shared" si="100"/>
        <v>0</v>
      </c>
      <c r="H3230" s="241">
        <v>4.6500000000000004</v>
      </c>
      <c r="I3230">
        <f>MAX(H3230:H$7096)</f>
        <v>4.6500000000000004</v>
      </c>
      <c r="J3230" s="219">
        <f t="shared" si="101"/>
        <v>0</v>
      </c>
    </row>
    <row r="3231" spans="2:10">
      <c r="B3231" s="217">
        <v>41299</v>
      </c>
      <c r="C3231" s="218">
        <v>5.71</v>
      </c>
      <c r="D3231">
        <f>MAX(C3231:C$7096)</f>
        <v>5.71</v>
      </c>
      <c r="E3231" s="219">
        <f t="shared" si="100"/>
        <v>0</v>
      </c>
      <c r="H3231" s="241">
        <v>4.6500000000000004</v>
      </c>
      <c r="I3231">
        <f>MAX(H3231:H$7096)</f>
        <v>4.6500000000000004</v>
      </c>
      <c r="J3231" s="219">
        <f t="shared" si="101"/>
        <v>0</v>
      </c>
    </row>
    <row r="3232" spans="2:10">
      <c r="B3232" s="217">
        <v>41298</v>
      </c>
      <c r="C3232" s="218">
        <v>5.71</v>
      </c>
      <c r="D3232">
        <f>MAX(C3232:C$7096)</f>
        <v>5.71</v>
      </c>
      <c r="E3232" s="219">
        <f t="shared" si="100"/>
        <v>0</v>
      </c>
      <c r="H3232" s="241">
        <v>4.6500000000000004</v>
      </c>
      <c r="I3232">
        <f>MAX(H3232:H$7096)</f>
        <v>4.6500000000000004</v>
      </c>
      <c r="J3232" s="219">
        <f t="shared" si="101"/>
        <v>0</v>
      </c>
    </row>
    <row r="3233" spans="2:10">
      <c r="B3233" s="217">
        <v>41297</v>
      </c>
      <c r="C3233" s="218">
        <v>5.71</v>
      </c>
      <c r="D3233">
        <f>MAX(C3233:C$7096)</f>
        <v>5.71</v>
      </c>
      <c r="E3233" s="219">
        <f t="shared" si="100"/>
        <v>0</v>
      </c>
      <c r="H3233" s="241">
        <v>4.6500000000000004</v>
      </c>
      <c r="I3233">
        <f>MAX(H3233:H$7096)</f>
        <v>4.6500000000000004</v>
      </c>
      <c r="J3233" s="219">
        <f t="shared" si="101"/>
        <v>0</v>
      </c>
    </row>
    <row r="3234" spans="2:10">
      <c r="B3234" s="217">
        <v>41296</v>
      </c>
      <c r="C3234" s="218">
        <v>5.71</v>
      </c>
      <c r="D3234">
        <f>MAX(C3234:C$7096)</f>
        <v>5.71</v>
      </c>
      <c r="E3234" s="219">
        <f t="shared" si="100"/>
        <v>0</v>
      </c>
      <c r="H3234" s="241">
        <v>4.6500000000000004</v>
      </c>
      <c r="I3234">
        <f>MAX(H3234:H$7096)</f>
        <v>4.6500000000000004</v>
      </c>
      <c r="J3234" s="219">
        <f t="shared" si="101"/>
        <v>0</v>
      </c>
    </row>
    <row r="3235" spans="2:10">
      <c r="B3235" s="217">
        <v>41295</v>
      </c>
      <c r="C3235" s="218">
        <v>5.71</v>
      </c>
      <c r="D3235">
        <f>MAX(C3235:C$7096)</f>
        <v>5.71</v>
      </c>
      <c r="E3235" s="219">
        <f t="shared" si="100"/>
        <v>0</v>
      </c>
      <c r="H3235" s="241">
        <v>4.6500000000000004</v>
      </c>
      <c r="I3235">
        <f>MAX(H3235:H$7096)</f>
        <v>4.6500000000000004</v>
      </c>
      <c r="J3235" s="219">
        <f t="shared" si="101"/>
        <v>0</v>
      </c>
    </row>
    <row r="3236" spans="2:10">
      <c r="B3236" s="217">
        <v>41292</v>
      </c>
      <c r="C3236" s="218">
        <v>5.7</v>
      </c>
      <c r="D3236">
        <f>MAX(C3236:C$7096)</f>
        <v>5.7</v>
      </c>
      <c r="E3236" s="219">
        <f t="shared" si="100"/>
        <v>0</v>
      </c>
      <c r="H3236" s="241">
        <v>4.6500000000000004</v>
      </c>
      <c r="I3236">
        <f>MAX(H3236:H$7096)</f>
        <v>4.6500000000000004</v>
      </c>
      <c r="J3236" s="219">
        <f t="shared" si="101"/>
        <v>0</v>
      </c>
    </row>
    <row r="3237" spans="2:10">
      <c r="B3237" s="217">
        <v>41291</v>
      </c>
      <c r="C3237" s="218">
        <v>5.7</v>
      </c>
      <c r="D3237">
        <f>MAX(C3237:C$7096)</f>
        <v>5.7</v>
      </c>
      <c r="E3237" s="219">
        <f t="shared" si="100"/>
        <v>0</v>
      </c>
      <c r="H3237" s="241">
        <v>4.6500000000000004</v>
      </c>
      <c r="I3237">
        <f>MAX(H3237:H$7096)</f>
        <v>4.6500000000000004</v>
      </c>
      <c r="J3237" s="219">
        <f t="shared" si="101"/>
        <v>0</v>
      </c>
    </row>
    <row r="3238" spans="2:10">
      <c r="B3238" s="217">
        <v>41290</v>
      </c>
      <c r="C3238" s="218">
        <v>5.7</v>
      </c>
      <c r="D3238">
        <f>MAX(C3238:C$7096)</f>
        <v>5.7</v>
      </c>
      <c r="E3238" s="219">
        <f t="shared" si="100"/>
        <v>0</v>
      </c>
      <c r="H3238" s="241">
        <v>4.6500000000000004</v>
      </c>
      <c r="I3238">
        <f>MAX(H3238:H$7096)</f>
        <v>4.6500000000000004</v>
      </c>
      <c r="J3238" s="219">
        <f t="shared" si="101"/>
        <v>0</v>
      </c>
    </row>
    <row r="3239" spans="2:10">
      <c r="B3239" s="217">
        <v>41289</v>
      </c>
      <c r="C3239" s="218">
        <v>5.7</v>
      </c>
      <c r="D3239">
        <f>MAX(C3239:C$7096)</f>
        <v>5.7</v>
      </c>
      <c r="E3239" s="219">
        <f t="shared" si="100"/>
        <v>0</v>
      </c>
      <c r="H3239" s="241">
        <v>4.6500000000000004</v>
      </c>
      <c r="I3239">
        <f>MAX(H3239:H$7096)</f>
        <v>4.6500000000000004</v>
      </c>
      <c r="J3239" s="219">
        <f t="shared" si="101"/>
        <v>0</v>
      </c>
    </row>
    <row r="3240" spans="2:10">
      <c r="B3240" s="217">
        <v>41288</v>
      </c>
      <c r="C3240" s="218">
        <v>5.7</v>
      </c>
      <c r="D3240">
        <f>MAX(C3240:C$7096)</f>
        <v>5.7</v>
      </c>
      <c r="E3240" s="219">
        <f t="shared" si="100"/>
        <v>0</v>
      </c>
      <c r="H3240" s="241">
        <v>4.6500000000000004</v>
      </c>
      <c r="I3240">
        <f>MAX(H3240:H$7096)</f>
        <v>4.6500000000000004</v>
      </c>
      <c r="J3240" s="219">
        <f t="shared" si="101"/>
        <v>0</v>
      </c>
    </row>
    <row r="3241" spans="2:10">
      <c r="B3241" s="217">
        <v>41285</v>
      </c>
      <c r="C3241" s="218">
        <v>5.69</v>
      </c>
      <c r="D3241">
        <f>MAX(C3241:C$7096)</f>
        <v>5.7</v>
      </c>
      <c r="E3241" s="219">
        <f t="shared" si="100"/>
        <v>-1.7543859649122432E-3</v>
      </c>
      <c r="H3241" s="241">
        <v>4.6500000000000004</v>
      </c>
      <c r="I3241">
        <f>MAX(H3241:H$7096)</f>
        <v>4.6500000000000004</v>
      </c>
      <c r="J3241" s="219">
        <f t="shared" si="101"/>
        <v>0</v>
      </c>
    </row>
    <row r="3242" spans="2:10">
      <c r="B3242" s="217">
        <v>41284</v>
      </c>
      <c r="C3242" s="218">
        <v>5.69</v>
      </c>
      <c r="D3242">
        <f>MAX(C3242:C$7096)</f>
        <v>5.7</v>
      </c>
      <c r="E3242" s="219">
        <f t="shared" si="100"/>
        <v>-1.7543859649122432E-3</v>
      </c>
      <c r="H3242" s="241">
        <v>4.6500000000000004</v>
      </c>
      <c r="I3242">
        <f>MAX(H3242:H$7096)</f>
        <v>4.6500000000000004</v>
      </c>
      <c r="J3242" s="219">
        <f t="shared" si="101"/>
        <v>0</v>
      </c>
    </row>
    <row r="3243" spans="2:10">
      <c r="B3243" s="217">
        <v>41283</v>
      </c>
      <c r="C3243" s="218">
        <v>5.69</v>
      </c>
      <c r="D3243">
        <f>MAX(C3243:C$7096)</f>
        <v>5.7</v>
      </c>
      <c r="E3243" s="219">
        <f t="shared" si="100"/>
        <v>-1.7543859649122432E-3</v>
      </c>
      <c r="H3243" s="241">
        <v>4.6500000000000004</v>
      </c>
      <c r="I3243">
        <f>MAX(H3243:H$7096)</f>
        <v>4.6500000000000004</v>
      </c>
      <c r="J3243" s="219">
        <f t="shared" si="101"/>
        <v>0</v>
      </c>
    </row>
    <row r="3244" spans="2:10">
      <c r="B3244" s="217">
        <v>41282</v>
      </c>
      <c r="C3244" s="218">
        <v>5.69</v>
      </c>
      <c r="D3244">
        <f>MAX(C3244:C$7096)</f>
        <v>5.7</v>
      </c>
      <c r="E3244" s="219">
        <f t="shared" si="100"/>
        <v>-1.7543859649122432E-3</v>
      </c>
      <c r="H3244" s="241">
        <v>4.6500000000000004</v>
      </c>
      <c r="I3244">
        <f>MAX(H3244:H$7096)</f>
        <v>4.6500000000000004</v>
      </c>
      <c r="J3244" s="219">
        <f t="shared" si="101"/>
        <v>0</v>
      </c>
    </row>
    <row r="3245" spans="2:10">
      <c r="B3245" s="217">
        <v>41281</v>
      </c>
      <c r="C3245" s="218">
        <v>5.69</v>
      </c>
      <c r="D3245">
        <f>MAX(C3245:C$7096)</f>
        <v>5.7</v>
      </c>
      <c r="E3245" s="219">
        <f t="shared" si="100"/>
        <v>-1.7543859649122432E-3</v>
      </c>
      <c r="H3245" s="241">
        <v>4.6500000000000004</v>
      </c>
      <c r="I3245">
        <f>MAX(H3245:H$7096)</f>
        <v>4.6500000000000004</v>
      </c>
      <c r="J3245" s="219">
        <f t="shared" si="101"/>
        <v>0</v>
      </c>
    </row>
    <row r="3246" spans="2:10">
      <c r="B3246" s="217">
        <v>41278</v>
      </c>
      <c r="C3246" s="218">
        <v>5.7</v>
      </c>
      <c r="D3246">
        <f>MAX(C3246:C$7096)</f>
        <v>5.7</v>
      </c>
      <c r="E3246" s="219">
        <f t="shared" si="100"/>
        <v>0</v>
      </c>
      <c r="H3246" s="241">
        <v>4.6500000000000004</v>
      </c>
      <c r="I3246">
        <f>MAX(H3246:H$7096)</f>
        <v>4.6500000000000004</v>
      </c>
      <c r="J3246" s="219">
        <f t="shared" si="101"/>
        <v>0</v>
      </c>
    </row>
    <row r="3247" spans="2:10">
      <c r="B3247" s="217">
        <v>41277</v>
      </c>
      <c r="C3247" s="218">
        <v>5.7</v>
      </c>
      <c r="D3247">
        <f>MAX(C3247:C$7096)</f>
        <v>5.7</v>
      </c>
      <c r="E3247" s="219">
        <f t="shared" si="100"/>
        <v>0</v>
      </c>
      <c r="H3247" s="241">
        <v>4.6500000000000004</v>
      </c>
      <c r="I3247">
        <f>MAX(H3247:H$7096)</f>
        <v>4.6500000000000004</v>
      </c>
      <c r="J3247" s="219">
        <f t="shared" si="101"/>
        <v>0</v>
      </c>
    </row>
    <row r="3248" spans="2:10">
      <c r="B3248" s="217">
        <v>41276</v>
      </c>
      <c r="C3248" s="218">
        <v>5.69</v>
      </c>
      <c r="D3248">
        <f>MAX(C3248:C$7096)</f>
        <v>5.69</v>
      </c>
      <c r="E3248" s="219">
        <f t="shared" si="100"/>
        <v>0</v>
      </c>
      <c r="H3248" s="241">
        <v>4.6500000000000004</v>
      </c>
      <c r="I3248">
        <f>MAX(H3248:H$7096)</f>
        <v>4.6500000000000004</v>
      </c>
      <c r="J3248" s="219">
        <f t="shared" si="101"/>
        <v>0</v>
      </c>
    </row>
    <row r="3249" spans="2:10">
      <c r="B3249" s="217">
        <v>41275</v>
      </c>
      <c r="C3249" s="218">
        <v>5.69</v>
      </c>
      <c r="D3249">
        <f>MAX(C3249:C$7096)</f>
        <v>5.69</v>
      </c>
      <c r="E3249" s="219">
        <f t="shared" si="100"/>
        <v>0</v>
      </c>
      <c r="H3249" s="241">
        <v>4.6500000000000004</v>
      </c>
      <c r="I3249">
        <f>MAX(H3249:H$7096)</f>
        <v>4.6500000000000004</v>
      </c>
      <c r="J3249" s="219">
        <f t="shared" si="101"/>
        <v>0</v>
      </c>
    </row>
    <row r="3250" spans="2:10">
      <c r="B3250" s="217">
        <v>41274</v>
      </c>
      <c r="C3250" s="218">
        <v>5.69</v>
      </c>
      <c r="D3250">
        <f>MAX(C3250:C$7096)</f>
        <v>5.69</v>
      </c>
      <c r="E3250" s="219">
        <f t="shared" si="100"/>
        <v>0</v>
      </c>
      <c r="H3250" s="241">
        <v>4.6500000000000004</v>
      </c>
      <c r="I3250">
        <f>MAX(H3250:H$7096)</f>
        <v>4.6500000000000004</v>
      </c>
      <c r="J3250" s="219">
        <f t="shared" si="101"/>
        <v>0</v>
      </c>
    </row>
    <row r="3251" spans="2:10">
      <c r="B3251" s="217">
        <v>41271</v>
      </c>
      <c r="C3251" s="218">
        <v>5.68</v>
      </c>
      <c r="D3251">
        <f>MAX(C3251:C$7096)</f>
        <v>5.68</v>
      </c>
      <c r="E3251" s="219">
        <f t="shared" si="100"/>
        <v>0</v>
      </c>
      <c r="H3251" s="241">
        <v>4.6500000000000004</v>
      </c>
      <c r="I3251">
        <f>MAX(H3251:H$7096)</f>
        <v>4.6500000000000004</v>
      </c>
      <c r="J3251" s="219">
        <f t="shared" si="101"/>
        <v>0</v>
      </c>
    </row>
    <row r="3252" spans="2:10">
      <c r="B3252" s="217">
        <v>41270</v>
      </c>
      <c r="C3252" s="218">
        <v>5.68</v>
      </c>
      <c r="D3252">
        <f>MAX(C3252:C$7096)</f>
        <v>5.68</v>
      </c>
      <c r="E3252" s="219">
        <f t="shared" si="100"/>
        <v>0</v>
      </c>
      <c r="H3252" s="241">
        <v>4.6500000000000004</v>
      </c>
      <c r="I3252">
        <f>MAX(H3252:H$7096)</f>
        <v>4.6500000000000004</v>
      </c>
      <c r="J3252" s="219">
        <f t="shared" si="101"/>
        <v>0</v>
      </c>
    </row>
    <row r="3253" spans="2:10">
      <c r="B3253" s="217">
        <v>41269</v>
      </c>
      <c r="C3253" s="218">
        <v>5.68</v>
      </c>
      <c r="D3253">
        <f>MAX(C3253:C$7096)</f>
        <v>5.68</v>
      </c>
      <c r="E3253" s="219">
        <f t="shared" si="100"/>
        <v>0</v>
      </c>
      <c r="H3253" s="241">
        <v>4.6500000000000004</v>
      </c>
      <c r="I3253">
        <f>MAX(H3253:H$7096)</f>
        <v>4.6500000000000004</v>
      </c>
      <c r="J3253" s="219">
        <f t="shared" si="101"/>
        <v>0</v>
      </c>
    </row>
    <row r="3254" spans="2:10">
      <c r="B3254" s="217">
        <v>41268</v>
      </c>
      <c r="C3254" s="218">
        <v>5.68</v>
      </c>
      <c r="D3254">
        <f>MAX(C3254:C$7096)</f>
        <v>5.68</v>
      </c>
      <c r="E3254" s="219">
        <f t="shared" si="100"/>
        <v>0</v>
      </c>
      <c r="H3254" s="241">
        <v>4.6500000000000004</v>
      </c>
      <c r="I3254">
        <f>MAX(H3254:H$7096)</f>
        <v>4.6500000000000004</v>
      </c>
      <c r="J3254" s="219">
        <f t="shared" si="101"/>
        <v>0</v>
      </c>
    </row>
    <row r="3255" spans="2:10">
      <c r="B3255" s="217">
        <v>41267</v>
      </c>
      <c r="C3255" s="218">
        <v>5.68</v>
      </c>
      <c r="D3255">
        <f>MAX(C3255:C$7096)</f>
        <v>5.68</v>
      </c>
      <c r="E3255" s="219">
        <f t="shared" si="100"/>
        <v>0</v>
      </c>
      <c r="H3255" s="241">
        <v>4.6500000000000004</v>
      </c>
      <c r="I3255">
        <f>MAX(H3255:H$7096)</f>
        <v>4.6500000000000004</v>
      </c>
      <c r="J3255" s="219">
        <f t="shared" si="101"/>
        <v>0</v>
      </c>
    </row>
    <row r="3256" spans="2:10">
      <c r="B3256" s="217">
        <v>41264</v>
      </c>
      <c r="C3256" s="218">
        <v>5.67</v>
      </c>
      <c r="D3256">
        <f>MAX(C3256:C$7096)</f>
        <v>5.67</v>
      </c>
      <c r="E3256" s="219">
        <f t="shared" si="100"/>
        <v>0</v>
      </c>
      <c r="H3256" s="241">
        <v>4.6500000000000004</v>
      </c>
      <c r="I3256">
        <f>MAX(H3256:H$7096)</f>
        <v>4.6500000000000004</v>
      </c>
      <c r="J3256" s="219">
        <f t="shared" si="101"/>
        <v>0</v>
      </c>
    </row>
    <row r="3257" spans="2:10">
      <c r="B3257" s="217">
        <v>41263</v>
      </c>
      <c r="C3257" s="218">
        <v>5.67</v>
      </c>
      <c r="D3257">
        <f>MAX(C3257:C$7096)</f>
        <v>5.67</v>
      </c>
      <c r="E3257" s="219">
        <f t="shared" si="100"/>
        <v>0</v>
      </c>
      <c r="H3257" s="241">
        <v>4.6500000000000004</v>
      </c>
      <c r="I3257">
        <f>MAX(H3257:H$7096)</f>
        <v>4.6500000000000004</v>
      </c>
      <c r="J3257" s="219">
        <f t="shared" si="101"/>
        <v>0</v>
      </c>
    </row>
    <row r="3258" spans="2:10">
      <c r="B3258" s="217">
        <v>41262</v>
      </c>
      <c r="C3258" s="218">
        <v>5.67</v>
      </c>
      <c r="D3258">
        <f>MAX(C3258:C$7096)</f>
        <v>5.67</v>
      </c>
      <c r="E3258" s="219">
        <f t="shared" si="100"/>
        <v>0</v>
      </c>
      <c r="H3258" s="241">
        <v>4.6500000000000004</v>
      </c>
      <c r="I3258">
        <f>MAX(H3258:H$7096)</f>
        <v>4.6500000000000004</v>
      </c>
      <c r="J3258" s="219">
        <f t="shared" si="101"/>
        <v>0</v>
      </c>
    </row>
    <row r="3259" spans="2:10">
      <c r="B3259" s="217">
        <v>41261</v>
      </c>
      <c r="C3259" s="218">
        <v>5.66</v>
      </c>
      <c r="D3259">
        <f>MAX(C3259:C$7096)</f>
        <v>5.66</v>
      </c>
      <c r="E3259" s="219">
        <f t="shared" si="100"/>
        <v>0</v>
      </c>
      <c r="H3259" s="241">
        <v>4.6500000000000004</v>
      </c>
      <c r="I3259">
        <f>MAX(H3259:H$7096)</f>
        <v>4.6500000000000004</v>
      </c>
      <c r="J3259" s="219">
        <f t="shared" si="101"/>
        <v>0</v>
      </c>
    </row>
    <row r="3260" spans="2:10">
      <c r="B3260" s="217">
        <v>41260</v>
      </c>
      <c r="C3260" s="218">
        <v>5.66</v>
      </c>
      <c r="D3260">
        <f>MAX(C3260:C$7096)</f>
        <v>5.66</v>
      </c>
      <c r="E3260" s="219">
        <f t="shared" si="100"/>
        <v>0</v>
      </c>
      <c r="H3260" s="241">
        <v>4.6500000000000004</v>
      </c>
      <c r="I3260">
        <f>MAX(H3260:H$7096)</f>
        <v>4.6500000000000004</v>
      </c>
      <c r="J3260" s="219">
        <f t="shared" si="101"/>
        <v>0</v>
      </c>
    </row>
    <row r="3261" spans="2:10">
      <c r="B3261" s="217">
        <v>41257</v>
      </c>
      <c r="C3261" s="218">
        <v>5.66</v>
      </c>
      <c r="D3261">
        <f>MAX(C3261:C$7096)</f>
        <v>5.66</v>
      </c>
      <c r="E3261" s="219">
        <f t="shared" si="100"/>
        <v>0</v>
      </c>
      <c r="H3261" s="241">
        <v>4.6500000000000004</v>
      </c>
      <c r="I3261">
        <f>MAX(H3261:H$7096)</f>
        <v>4.6500000000000004</v>
      </c>
      <c r="J3261" s="219">
        <f t="shared" si="101"/>
        <v>0</v>
      </c>
    </row>
    <row r="3262" spans="2:10">
      <c r="B3262" s="217">
        <v>41256</v>
      </c>
      <c r="C3262" s="218">
        <v>5.65</v>
      </c>
      <c r="D3262">
        <f>MAX(C3262:C$7096)</f>
        <v>5.65</v>
      </c>
      <c r="E3262" s="219">
        <f t="shared" si="100"/>
        <v>0</v>
      </c>
      <c r="H3262" s="241">
        <v>4.6500000000000004</v>
      </c>
      <c r="I3262">
        <f>MAX(H3262:H$7096)</f>
        <v>4.6500000000000004</v>
      </c>
      <c r="J3262" s="219">
        <f t="shared" si="101"/>
        <v>0</v>
      </c>
    </row>
    <row r="3263" spans="2:10">
      <c r="B3263" s="217">
        <v>41255</v>
      </c>
      <c r="C3263" s="218">
        <v>5.65</v>
      </c>
      <c r="D3263">
        <f>MAX(C3263:C$7096)</f>
        <v>5.65</v>
      </c>
      <c r="E3263" s="219">
        <f t="shared" si="100"/>
        <v>0</v>
      </c>
      <c r="H3263" s="241">
        <v>4.6500000000000004</v>
      </c>
      <c r="I3263">
        <f>MAX(H3263:H$7096)</f>
        <v>4.6500000000000004</v>
      </c>
      <c r="J3263" s="219">
        <f t="shared" si="101"/>
        <v>0</v>
      </c>
    </row>
    <row r="3264" spans="2:10">
      <c r="B3264" s="217">
        <v>41254</v>
      </c>
      <c r="C3264" s="218">
        <v>5.65</v>
      </c>
      <c r="D3264">
        <f>MAX(C3264:C$7096)</f>
        <v>5.65</v>
      </c>
      <c r="E3264" s="219">
        <f t="shared" si="100"/>
        <v>0</v>
      </c>
      <c r="H3264" s="241">
        <v>4.6500000000000004</v>
      </c>
      <c r="I3264">
        <f>MAX(H3264:H$7096)</f>
        <v>4.6500000000000004</v>
      </c>
      <c r="J3264" s="219">
        <f t="shared" si="101"/>
        <v>0</v>
      </c>
    </row>
    <row r="3265" spans="2:10">
      <c r="B3265" s="217">
        <v>41253</v>
      </c>
      <c r="C3265" s="218">
        <v>5.65</v>
      </c>
      <c r="D3265">
        <f>MAX(C3265:C$7096)</f>
        <v>5.65</v>
      </c>
      <c r="E3265" s="219">
        <f t="shared" si="100"/>
        <v>0</v>
      </c>
      <c r="H3265" s="241">
        <v>4.6500000000000004</v>
      </c>
      <c r="I3265">
        <f>MAX(H3265:H$7096)</f>
        <v>4.6500000000000004</v>
      </c>
      <c r="J3265" s="219">
        <f t="shared" si="101"/>
        <v>0</v>
      </c>
    </row>
    <row r="3266" spans="2:10">
      <c r="B3266" s="217">
        <v>41250</v>
      </c>
      <c r="C3266" s="218">
        <v>5.64</v>
      </c>
      <c r="D3266">
        <f>MAX(C3266:C$7096)</f>
        <v>5.64</v>
      </c>
      <c r="E3266" s="219">
        <f t="shared" ref="E3266:E3329" si="102">(C3266-D3266)/D3266</f>
        <v>0</v>
      </c>
      <c r="H3266" s="241">
        <v>4.6500000000000004</v>
      </c>
      <c r="I3266">
        <f>MAX(H3266:H$7096)</f>
        <v>4.6500000000000004</v>
      </c>
      <c r="J3266" s="219">
        <f t="shared" ref="J3266:J3329" si="103">(H3266-I3266)/I3266</f>
        <v>0</v>
      </c>
    </row>
    <row r="3267" spans="2:10">
      <c r="B3267" s="217">
        <v>41249</v>
      </c>
      <c r="C3267" s="218">
        <v>5.64</v>
      </c>
      <c r="D3267">
        <f>MAX(C3267:C$7096)</f>
        <v>5.64</v>
      </c>
      <c r="E3267" s="219">
        <f t="shared" si="102"/>
        <v>0</v>
      </c>
      <c r="H3267" s="241">
        <v>4.6500000000000004</v>
      </c>
      <c r="I3267">
        <f>MAX(H3267:H$7096)</f>
        <v>4.6500000000000004</v>
      </c>
      <c r="J3267" s="219">
        <f t="shared" si="103"/>
        <v>0</v>
      </c>
    </row>
    <row r="3268" spans="2:10">
      <c r="B3268" s="217">
        <v>41248</v>
      </c>
      <c r="C3268" s="218">
        <v>5.64</v>
      </c>
      <c r="D3268">
        <f>MAX(C3268:C$7096)</f>
        <v>5.64</v>
      </c>
      <c r="E3268" s="219">
        <f t="shared" si="102"/>
        <v>0</v>
      </c>
      <c r="H3268" s="241">
        <v>4.6500000000000004</v>
      </c>
      <c r="I3268">
        <f>MAX(H3268:H$7096)</f>
        <v>4.6500000000000004</v>
      </c>
      <c r="J3268" s="219">
        <f t="shared" si="103"/>
        <v>0</v>
      </c>
    </row>
    <row r="3269" spans="2:10">
      <c r="B3269" s="217">
        <v>41247</v>
      </c>
      <c r="C3269" s="218">
        <v>5.64</v>
      </c>
      <c r="D3269">
        <f>MAX(C3269:C$7096)</f>
        <v>5.64</v>
      </c>
      <c r="E3269" s="219">
        <f t="shared" si="102"/>
        <v>0</v>
      </c>
      <c r="H3269" s="241">
        <v>4.6500000000000004</v>
      </c>
      <c r="I3269">
        <f>MAX(H3269:H$7096)</f>
        <v>4.6500000000000004</v>
      </c>
      <c r="J3269" s="219">
        <f t="shared" si="103"/>
        <v>0</v>
      </c>
    </row>
    <row r="3270" spans="2:10">
      <c r="B3270" s="217">
        <v>41246</v>
      </c>
      <c r="C3270" s="218">
        <v>5.63</v>
      </c>
      <c r="D3270">
        <f>MAX(C3270:C$7096)</f>
        <v>5.63</v>
      </c>
      <c r="E3270" s="219">
        <f t="shared" si="102"/>
        <v>0</v>
      </c>
      <c r="H3270" s="241">
        <v>4.6500000000000004</v>
      </c>
      <c r="I3270">
        <f>MAX(H3270:H$7096)</f>
        <v>4.6500000000000004</v>
      </c>
      <c r="J3270" s="219">
        <f t="shared" si="103"/>
        <v>0</v>
      </c>
    </row>
    <row r="3271" spans="2:10">
      <c r="B3271" s="217">
        <v>41243</v>
      </c>
      <c r="C3271" s="218">
        <v>5.63</v>
      </c>
      <c r="D3271">
        <f>MAX(C3271:C$7096)</f>
        <v>5.63</v>
      </c>
      <c r="E3271" s="219">
        <f t="shared" si="102"/>
        <v>0</v>
      </c>
      <c r="H3271" s="241">
        <v>4.6500000000000004</v>
      </c>
      <c r="I3271">
        <f>MAX(H3271:H$7096)</f>
        <v>4.6500000000000004</v>
      </c>
      <c r="J3271" s="219">
        <f t="shared" si="103"/>
        <v>0</v>
      </c>
    </row>
    <row r="3272" spans="2:10">
      <c r="B3272" s="217">
        <v>41242</v>
      </c>
      <c r="C3272" s="218">
        <v>5.63</v>
      </c>
      <c r="D3272">
        <f>MAX(C3272:C$7096)</f>
        <v>5.63</v>
      </c>
      <c r="E3272" s="219">
        <f t="shared" si="102"/>
        <v>0</v>
      </c>
      <c r="H3272" s="241">
        <v>4.6500000000000004</v>
      </c>
      <c r="I3272">
        <f>MAX(H3272:H$7096)</f>
        <v>4.6500000000000004</v>
      </c>
      <c r="J3272" s="219">
        <f t="shared" si="103"/>
        <v>0</v>
      </c>
    </row>
    <row r="3273" spans="2:10">
      <c r="B3273" s="217">
        <v>41241</v>
      </c>
      <c r="C3273" s="218">
        <v>5.62</v>
      </c>
      <c r="D3273">
        <f>MAX(C3273:C$7096)</f>
        <v>5.62</v>
      </c>
      <c r="E3273" s="219">
        <f t="shared" si="102"/>
        <v>0</v>
      </c>
      <c r="H3273" s="241">
        <v>4.5999999999999996</v>
      </c>
      <c r="I3273">
        <f>MAX(H3273:H$7096)</f>
        <v>4.5999999999999996</v>
      </c>
      <c r="J3273" s="219">
        <f t="shared" si="103"/>
        <v>0</v>
      </c>
    </row>
    <row r="3274" spans="2:10">
      <c r="B3274" s="217">
        <v>41240</v>
      </c>
      <c r="C3274" s="218">
        <v>5.62</v>
      </c>
      <c r="D3274">
        <f>MAX(C3274:C$7096)</f>
        <v>5.62</v>
      </c>
      <c r="E3274" s="219">
        <f t="shared" si="102"/>
        <v>0</v>
      </c>
      <c r="H3274" s="241">
        <v>4.5999999999999996</v>
      </c>
      <c r="I3274">
        <f>MAX(H3274:H$7096)</f>
        <v>4.5999999999999996</v>
      </c>
      <c r="J3274" s="219">
        <f t="shared" si="103"/>
        <v>0</v>
      </c>
    </row>
    <row r="3275" spans="2:10">
      <c r="B3275" s="217">
        <v>41239</v>
      </c>
      <c r="C3275" s="218">
        <v>5.62</v>
      </c>
      <c r="D3275">
        <f>MAX(C3275:C$7096)</f>
        <v>5.62</v>
      </c>
      <c r="E3275" s="219">
        <f t="shared" si="102"/>
        <v>0</v>
      </c>
      <c r="H3275" s="241">
        <v>4.5999999999999996</v>
      </c>
      <c r="I3275">
        <f>MAX(H3275:H$7096)</f>
        <v>4.5999999999999996</v>
      </c>
      <c r="J3275" s="219">
        <f t="shared" si="103"/>
        <v>0</v>
      </c>
    </row>
    <row r="3276" spans="2:10">
      <c r="B3276" s="217">
        <v>41236</v>
      </c>
      <c r="C3276" s="218">
        <v>5.61</v>
      </c>
      <c r="D3276">
        <f>MAX(C3276:C$7096)</f>
        <v>5.61</v>
      </c>
      <c r="E3276" s="219">
        <f t="shared" si="102"/>
        <v>0</v>
      </c>
      <c r="H3276" s="241">
        <v>4.5999999999999996</v>
      </c>
      <c r="I3276">
        <f>MAX(H3276:H$7096)</f>
        <v>4.5999999999999996</v>
      </c>
      <c r="J3276" s="219">
        <f t="shared" si="103"/>
        <v>0</v>
      </c>
    </row>
    <row r="3277" spans="2:10">
      <c r="B3277" s="217">
        <v>41235</v>
      </c>
      <c r="C3277" s="218">
        <v>5.61</v>
      </c>
      <c r="D3277">
        <f>MAX(C3277:C$7096)</f>
        <v>5.61</v>
      </c>
      <c r="E3277" s="219">
        <f t="shared" si="102"/>
        <v>0</v>
      </c>
      <c r="H3277" s="241">
        <v>4.5999999999999996</v>
      </c>
      <c r="I3277">
        <f>MAX(H3277:H$7096)</f>
        <v>4.5999999999999996</v>
      </c>
      <c r="J3277" s="219">
        <f t="shared" si="103"/>
        <v>0</v>
      </c>
    </row>
    <row r="3278" spans="2:10">
      <c r="B3278" s="217">
        <v>41234</v>
      </c>
      <c r="C3278" s="218">
        <v>5.61</v>
      </c>
      <c r="D3278">
        <f>MAX(C3278:C$7096)</f>
        <v>5.61</v>
      </c>
      <c r="E3278" s="219">
        <f t="shared" si="102"/>
        <v>0</v>
      </c>
      <c r="H3278" s="241">
        <v>4.5999999999999996</v>
      </c>
      <c r="I3278">
        <f>MAX(H3278:H$7096)</f>
        <v>4.5999999999999996</v>
      </c>
      <c r="J3278" s="219">
        <f t="shared" si="103"/>
        <v>0</v>
      </c>
    </row>
    <row r="3279" spans="2:10">
      <c r="B3279" s="217">
        <v>41233</v>
      </c>
      <c r="C3279" s="218">
        <v>5.61</v>
      </c>
      <c r="D3279">
        <f>MAX(C3279:C$7096)</f>
        <v>5.61</v>
      </c>
      <c r="E3279" s="219">
        <f t="shared" si="102"/>
        <v>0</v>
      </c>
      <c r="H3279" s="241">
        <v>4.5999999999999996</v>
      </c>
      <c r="I3279">
        <f>MAX(H3279:H$7096)</f>
        <v>4.5999999999999996</v>
      </c>
      <c r="J3279" s="219">
        <f t="shared" si="103"/>
        <v>0</v>
      </c>
    </row>
    <row r="3280" spans="2:10">
      <c r="B3280" s="217">
        <v>41232</v>
      </c>
      <c r="C3280" s="218">
        <v>5.6</v>
      </c>
      <c r="D3280">
        <f>MAX(C3280:C$7096)</f>
        <v>5.6</v>
      </c>
      <c r="E3280" s="219">
        <f t="shared" si="102"/>
        <v>0</v>
      </c>
      <c r="H3280" s="241">
        <v>4.5999999999999996</v>
      </c>
      <c r="I3280">
        <f>MAX(H3280:H$7096)</f>
        <v>4.5999999999999996</v>
      </c>
      <c r="J3280" s="219">
        <f t="shared" si="103"/>
        <v>0</v>
      </c>
    </row>
    <row r="3281" spans="2:10">
      <c r="B3281" s="217">
        <v>41229</v>
      </c>
      <c r="C3281" s="218">
        <v>5.6</v>
      </c>
      <c r="D3281">
        <f>MAX(C3281:C$7096)</f>
        <v>5.6</v>
      </c>
      <c r="E3281" s="219">
        <f t="shared" si="102"/>
        <v>0</v>
      </c>
      <c r="H3281" s="241">
        <v>4.5999999999999996</v>
      </c>
      <c r="I3281">
        <f>MAX(H3281:H$7096)</f>
        <v>4.5999999999999996</v>
      </c>
      <c r="J3281" s="219">
        <f t="shared" si="103"/>
        <v>0</v>
      </c>
    </row>
    <row r="3282" spans="2:10">
      <c r="B3282" s="217">
        <v>41228</v>
      </c>
      <c r="C3282" s="218">
        <v>5.6</v>
      </c>
      <c r="D3282">
        <f>MAX(C3282:C$7096)</f>
        <v>5.6</v>
      </c>
      <c r="E3282" s="219">
        <f t="shared" si="102"/>
        <v>0</v>
      </c>
      <c r="H3282" s="241">
        <v>4.5999999999999996</v>
      </c>
      <c r="I3282">
        <f>MAX(H3282:H$7096)</f>
        <v>4.5999999999999996</v>
      </c>
      <c r="J3282" s="219">
        <f t="shared" si="103"/>
        <v>0</v>
      </c>
    </row>
    <row r="3283" spans="2:10">
      <c r="B3283" s="217">
        <v>41227</v>
      </c>
      <c r="C3283" s="218">
        <v>5.59</v>
      </c>
      <c r="D3283">
        <f>MAX(C3283:C$7096)</f>
        <v>5.59</v>
      </c>
      <c r="E3283" s="219">
        <f t="shared" si="102"/>
        <v>0</v>
      </c>
      <c r="H3283" s="241">
        <v>4.5999999999999996</v>
      </c>
      <c r="I3283">
        <f>MAX(H3283:H$7096)</f>
        <v>4.5999999999999996</v>
      </c>
      <c r="J3283" s="219">
        <f t="shared" si="103"/>
        <v>0</v>
      </c>
    </row>
    <row r="3284" spans="2:10">
      <c r="B3284" s="217">
        <v>41226</v>
      </c>
      <c r="C3284" s="218">
        <v>5.59</v>
      </c>
      <c r="D3284">
        <f>MAX(C3284:C$7096)</f>
        <v>5.59</v>
      </c>
      <c r="E3284" s="219">
        <f t="shared" si="102"/>
        <v>0</v>
      </c>
      <c r="H3284" s="241">
        <v>4.5999999999999996</v>
      </c>
      <c r="I3284">
        <f>MAX(H3284:H$7096)</f>
        <v>4.5999999999999996</v>
      </c>
      <c r="J3284" s="219">
        <f t="shared" si="103"/>
        <v>0</v>
      </c>
    </row>
    <row r="3285" spans="2:10">
      <c r="B3285" s="217">
        <v>41225</v>
      </c>
      <c r="C3285" s="218">
        <v>5.59</v>
      </c>
      <c r="D3285">
        <f>MAX(C3285:C$7096)</f>
        <v>5.59</v>
      </c>
      <c r="E3285" s="219">
        <f t="shared" si="102"/>
        <v>0</v>
      </c>
      <c r="H3285" s="241">
        <v>4.5999999999999996</v>
      </c>
      <c r="I3285">
        <f>MAX(H3285:H$7096)</f>
        <v>4.5999999999999996</v>
      </c>
      <c r="J3285" s="219">
        <f t="shared" si="103"/>
        <v>0</v>
      </c>
    </row>
    <row r="3286" spans="2:10">
      <c r="B3286" s="217">
        <v>41222</v>
      </c>
      <c r="C3286" s="218">
        <v>5.58</v>
      </c>
      <c r="D3286">
        <f>MAX(C3286:C$7096)</f>
        <v>5.58</v>
      </c>
      <c r="E3286" s="219">
        <f t="shared" si="102"/>
        <v>0</v>
      </c>
      <c r="H3286" s="241">
        <v>4.5999999999999996</v>
      </c>
      <c r="I3286">
        <f>MAX(H3286:H$7096)</f>
        <v>4.5999999999999996</v>
      </c>
      <c r="J3286" s="219">
        <f t="shared" si="103"/>
        <v>0</v>
      </c>
    </row>
    <row r="3287" spans="2:10">
      <c r="B3287" s="217">
        <v>41221</v>
      </c>
      <c r="C3287" s="218">
        <v>5.58</v>
      </c>
      <c r="D3287">
        <f>MAX(C3287:C$7096)</f>
        <v>5.58</v>
      </c>
      <c r="E3287" s="219">
        <f t="shared" si="102"/>
        <v>0</v>
      </c>
      <c r="H3287" s="241">
        <v>4.5999999999999996</v>
      </c>
      <c r="I3287">
        <f>MAX(H3287:H$7096)</f>
        <v>4.5999999999999996</v>
      </c>
      <c r="J3287" s="219">
        <f t="shared" si="103"/>
        <v>0</v>
      </c>
    </row>
    <row r="3288" spans="2:10">
      <c r="B3288" s="217">
        <v>41220</v>
      </c>
      <c r="C3288" s="218">
        <v>5.58</v>
      </c>
      <c r="D3288">
        <f>MAX(C3288:C$7096)</f>
        <v>5.58</v>
      </c>
      <c r="E3288" s="219">
        <f t="shared" si="102"/>
        <v>0</v>
      </c>
      <c r="H3288" s="241">
        <v>4.5999999999999996</v>
      </c>
      <c r="I3288">
        <f>MAX(H3288:H$7096)</f>
        <v>4.5999999999999996</v>
      </c>
      <c r="J3288" s="219">
        <f t="shared" si="103"/>
        <v>0</v>
      </c>
    </row>
    <row r="3289" spans="2:10">
      <c r="B3289" s="217">
        <v>41219</v>
      </c>
      <c r="C3289" s="218">
        <v>5.58</v>
      </c>
      <c r="D3289">
        <f>MAX(C3289:C$7096)</f>
        <v>5.58</v>
      </c>
      <c r="E3289" s="219">
        <f t="shared" si="102"/>
        <v>0</v>
      </c>
      <c r="H3289" s="241">
        <v>4.5999999999999996</v>
      </c>
      <c r="I3289">
        <f>MAX(H3289:H$7096)</f>
        <v>4.5999999999999996</v>
      </c>
      <c r="J3289" s="219">
        <f t="shared" si="103"/>
        <v>0</v>
      </c>
    </row>
    <row r="3290" spans="2:10">
      <c r="B3290" s="217">
        <v>41218</v>
      </c>
      <c r="C3290" s="218">
        <v>5.58</v>
      </c>
      <c r="D3290">
        <f>MAX(C3290:C$7096)</f>
        <v>5.58</v>
      </c>
      <c r="E3290" s="219">
        <f t="shared" si="102"/>
        <v>0</v>
      </c>
      <c r="H3290" s="241">
        <v>4.5999999999999996</v>
      </c>
      <c r="I3290">
        <f>MAX(H3290:H$7096)</f>
        <v>4.5999999999999996</v>
      </c>
      <c r="J3290" s="219">
        <f t="shared" si="103"/>
        <v>0</v>
      </c>
    </row>
    <row r="3291" spans="2:10">
      <c r="B3291" s="217">
        <v>41215</v>
      </c>
      <c r="C3291" s="218">
        <v>5.57</v>
      </c>
      <c r="D3291">
        <f>MAX(C3291:C$7096)</f>
        <v>5.57</v>
      </c>
      <c r="E3291" s="219">
        <f t="shared" si="102"/>
        <v>0</v>
      </c>
      <c r="H3291" s="241">
        <v>4.5999999999999996</v>
      </c>
      <c r="I3291">
        <f>MAX(H3291:H$7096)</f>
        <v>4.5999999999999996</v>
      </c>
      <c r="J3291" s="219">
        <f t="shared" si="103"/>
        <v>0</v>
      </c>
    </row>
    <row r="3292" spans="2:10">
      <c r="B3292" s="217">
        <v>41214</v>
      </c>
      <c r="C3292" s="218">
        <v>5.57</v>
      </c>
      <c r="D3292">
        <f>MAX(C3292:C$7096)</f>
        <v>5.57</v>
      </c>
      <c r="E3292" s="219">
        <f t="shared" si="102"/>
        <v>0</v>
      </c>
      <c r="H3292" s="241">
        <v>4.5999999999999996</v>
      </c>
      <c r="I3292">
        <f>MAX(H3292:H$7096)</f>
        <v>4.5999999999999996</v>
      </c>
      <c r="J3292" s="219">
        <f t="shared" si="103"/>
        <v>0</v>
      </c>
    </row>
    <row r="3293" spans="2:10">
      <c r="B3293" s="217">
        <v>41213</v>
      </c>
      <c r="C3293" s="218">
        <v>5.57</v>
      </c>
      <c r="D3293">
        <f>MAX(C3293:C$7096)</f>
        <v>5.57</v>
      </c>
      <c r="E3293" s="219">
        <f t="shared" si="102"/>
        <v>0</v>
      </c>
      <c r="H3293" s="241">
        <v>4.5999999999999996</v>
      </c>
      <c r="I3293">
        <f>MAX(H3293:H$7096)</f>
        <v>4.5999999999999996</v>
      </c>
      <c r="J3293" s="219">
        <f t="shared" si="103"/>
        <v>0</v>
      </c>
    </row>
    <row r="3294" spans="2:10">
      <c r="B3294" s="217">
        <v>41212</v>
      </c>
      <c r="C3294" s="218">
        <v>5.56</v>
      </c>
      <c r="D3294">
        <f>MAX(C3294:C$7096)</f>
        <v>5.56</v>
      </c>
      <c r="E3294" s="219">
        <f t="shared" si="102"/>
        <v>0</v>
      </c>
      <c r="H3294" s="241">
        <v>4.5999999999999996</v>
      </c>
      <c r="I3294">
        <f>MAX(H3294:H$7096)</f>
        <v>4.5999999999999996</v>
      </c>
      <c r="J3294" s="219">
        <f t="shared" si="103"/>
        <v>0</v>
      </c>
    </row>
    <row r="3295" spans="2:10">
      <c r="B3295" s="217">
        <v>41211</v>
      </c>
      <c r="C3295" s="218">
        <v>5.56</v>
      </c>
      <c r="D3295">
        <f>MAX(C3295:C$7096)</f>
        <v>5.56</v>
      </c>
      <c r="E3295" s="219">
        <f t="shared" si="102"/>
        <v>0</v>
      </c>
      <c r="H3295" s="241">
        <v>4.5999999999999996</v>
      </c>
      <c r="I3295">
        <f>MAX(H3295:H$7096)</f>
        <v>4.5999999999999996</v>
      </c>
      <c r="J3295" s="219">
        <f t="shared" si="103"/>
        <v>0</v>
      </c>
    </row>
    <row r="3296" spans="2:10">
      <c r="B3296" s="217">
        <v>41208</v>
      </c>
      <c r="C3296" s="218">
        <v>5.56</v>
      </c>
      <c r="D3296">
        <f>MAX(C3296:C$7096)</f>
        <v>5.56</v>
      </c>
      <c r="E3296" s="219">
        <f t="shared" si="102"/>
        <v>0</v>
      </c>
      <c r="H3296" s="241">
        <v>4.5999999999999996</v>
      </c>
      <c r="I3296">
        <f>MAX(H3296:H$7096)</f>
        <v>4.5999999999999996</v>
      </c>
      <c r="J3296" s="219">
        <f t="shared" si="103"/>
        <v>0</v>
      </c>
    </row>
    <row r="3297" spans="2:10">
      <c r="B3297" s="217">
        <v>41207</v>
      </c>
      <c r="C3297" s="218">
        <v>5.55</v>
      </c>
      <c r="D3297">
        <f>MAX(C3297:C$7096)</f>
        <v>5.55</v>
      </c>
      <c r="E3297" s="219">
        <f t="shared" si="102"/>
        <v>0</v>
      </c>
      <c r="H3297" s="241">
        <v>4.5999999999999996</v>
      </c>
      <c r="I3297">
        <f>MAX(H3297:H$7096)</f>
        <v>4.5999999999999996</v>
      </c>
      <c r="J3297" s="219">
        <f t="shared" si="103"/>
        <v>0</v>
      </c>
    </row>
    <row r="3298" spans="2:10">
      <c r="B3298" s="217">
        <v>41206</v>
      </c>
      <c r="C3298" s="218">
        <v>5.54</v>
      </c>
      <c r="D3298">
        <f>MAX(C3298:C$7096)</f>
        <v>5.54</v>
      </c>
      <c r="E3298" s="219">
        <f t="shared" si="102"/>
        <v>0</v>
      </c>
      <c r="H3298" s="241">
        <v>4.5999999999999996</v>
      </c>
      <c r="I3298">
        <f>MAX(H3298:H$7096)</f>
        <v>4.5999999999999996</v>
      </c>
      <c r="J3298" s="219">
        <f t="shared" si="103"/>
        <v>0</v>
      </c>
    </row>
    <row r="3299" spans="2:10">
      <c r="B3299" s="217">
        <v>41205</v>
      </c>
      <c r="C3299" s="218">
        <v>5.54</v>
      </c>
      <c r="D3299">
        <f>MAX(C3299:C$7096)</f>
        <v>5.54</v>
      </c>
      <c r="E3299" s="219">
        <f t="shared" si="102"/>
        <v>0</v>
      </c>
      <c r="H3299" s="241">
        <v>4.5999999999999996</v>
      </c>
      <c r="I3299">
        <f>MAX(H3299:H$7096)</f>
        <v>4.5999999999999996</v>
      </c>
      <c r="J3299" s="219">
        <f t="shared" si="103"/>
        <v>0</v>
      </c>
    </row>
    <row r="3300" spans="2:10">
      <c r="B3300" s="217">
        <v>41204</v>
      </c>
      <c r="C3300" s="218">
        <v>5.53</v>
      </c>
      <c r="D3300">
        <f>MAX(C3300:C$7096)</f>
        <v>5.53</v>
      </c>
      <c r="E3300" s="219">
        <f t="shared" si="102"/>
        <v>0</v>
      </c>
      <c r="H3300" s="241">
        <v>4.5999999999999996</v>
      </c>
      <c r="I3300">
        <f>MAX(H3300:H$7096)</f>
        <v>4.5999999999999996</v>
      </c>
      <c r="J3300" s="219">
        <f t="shared" si="103"/>
        <v>0</v>
      </c>
    </row>
    <row r="3301" spans="2:10">
      <c r="B3301" s="217">
        <v>41201</v>
      </c>
      <c r="C3301" s="218">
        <v>5.53</v>
      </c>
      <c r="D3301">
        <f>MAX(C3301:C$7096)</f>
        <v>5.53</v>
      </c>
      <c r="E3301" s="219">
        <f t="shared" si="102"/>
        <v>0</v>
      </c>
      <c r="H3301" s="241">
        <v>4.5999999999999996</v>
      </c>
      <c r="I3301">
        <f>MAX(H3301:H$7096)</f>
        <v>4.5999999999999996</v>
      </c>
      <c r="J3301" s="219">
        <f t="shared" si="103"/>
        <v>0</v>
      </c>
    </row>
    <row r="3302" spans="2:10">
      <c r="B3302" s="217">
        <v>41200</v>
      </c>
      <c r="C3302" s="218">
        <v>5.53</v>
      </c>
      <c r="D3302">
        <f>MAX(C3302:C$7096)</f>
        <v>5.53</v>
      </c>
      <c r="E3302" s="219">
        <f t="shared" si="102"/>
        <v>0</v>
      </c>
      <c r="H3302" s="241">
        <v>4.5999999999999996</v>
      </c>
      <c r="I3302">
        <f>MAX(H3302:H$7096)</f>
        <v>4.5999999999999996</v>
      </c>
      <c r="J3302" s="219">
        <f t="shared" si="103"/>
        <v>0</v>
      </c>
    </row>
    <row r="3303" spans="2:10">
      <c r="B3303" s="217">
        <v>41199</v>
      </c>
      <c r="C3303" s="218">
        <v>5.52</v>
      </c>
      <c r="D3303">
        <f>MAX(C3303:C$7096)</f>
        <v>5.52</v>
      </c>
      <c r="E3303" s="219">
        <f t="shared" si="102"/>
        <v>0</v>
      </c>
      <c r="H3303" s="241">
        <v>4.5999999999999996</v>
      </c>
      <c r="I3303">
        <f>MAX(H3303:H$7096)</f>
        <v>4.5999999999999996</v>
      </c>
      <c r="J3303" s="219">
        <f t="shared" si="103"/>
        <v>0</v>
      </c>
    </row>
    <row r="3304" spans="2:10">
      <c r="B3304" s="217">
        <v>41198</v>
      </c>
      <c r="C3304" s="218">
        <v>5.52</v>
      </c>
      <c r="D3304">
        <f>MAX(C3304:C$7096)</f>
        <v>5.52</v>
      </c>
      <c r="E3304" s="219">
        <f t="shared" si="102"/>
        <v>0</v>
      </c>
      <c r="H3304" s="241">
        <v>4.5999999999999996</v>
      </c>
      <c r="I3304">
        <f>MAX(H3304:H$7096)</f>
        <v>4.5999999999999996</v>
      </c>
      <c r="J3304" s="219">
        <f t="shared" si="103"/>
        <v>0</v>
      </c>
    </row>
    <row r="3305" spans="2:10">
      <c r="B3305" s="217">
        <v>41197</v>
      </c>
      <c r="C3305" s="218">
        <v>5.52</v>
      </c>
      <c r="D3305">
        <f>MAX(C3305:C$7096)</f>
        <v>5.52</v>
      </c>
      <c r="E3305" s="219">
        <f t="shared" si="102"/>
        <v>0</v>
      </c>
      <c r="H3305" s="241">
        <v>4.5999999999999996</v>
      </c>
      <c r="I3305">
        <f>MAX(H3305:H$7096)</f>
        <v>4.5999999999999996</v>
      </c>
      <c r="J3305" s="219">
        <f t="shared" si="103"/>
        <v>0</v>
      </c>
    </row>
    <row r="3306" spans="2:10">
      <c r="B3306" s="217">
        <v>41194</v>
      </c>
      <c r="C3306" s="218">
        <v>5.51</v>
      </c>
      <c r="D3306">
        <f>MAX(C3306:C$7096)</f>
        <v>5.51</v>
      </c>
      <c r="E3306" s="219">
        <f t="shared" si="102"/>
        <v>0</v>
      </c>
      <c r="H3306" s="241">
        <v>4.5999999999999996</v>
      </c>
      <c r="I3306">
        <f>MAX(H3306:H$7096)</f>
        <v>4.5999999999999996</v>
      </c>
      <c r="J3306" s="219">
        <f t="shared" si="103"/>
        <v>0</v>
      </c>
    </row>
    <row r="3307" spans="2:10">
      <c r="B3307" s="217">
        <v>41193</v>
      </c>
      <c r="C3307" s="218">
        <v>5.51</v>
      </c>
      <c r="D3307">
        <f>MAX(C3307:C$7096)</f>
        <v>5.51</v>
      </c>
      <c r="E3307" s="219">
        <f t="shared" si="102"/>
        <v>0</v>
      </c>
      <c r="H3307" s="241">
        <v>4.5999999999999996</v>
      </c>
      <c r="I3307">
        <f>MAX(H3307:H$7096)</f>
        <v>4.5999999999999996</v>
      </c>
      <c r="J3307" s="219">
        <f t="shared" si="103"/>
        <v>0</v>
      </c>
    </row>
    <row r="3308" spans="2:10">
      <c r="B3308" s="217">
        <v>41192</v>
      </c>
      <c r="C3308" s="218">
        <v>5.51</v>
      </c>
      <c r="D3308">
        <f>MAX(C3308:C$7096)</f>
        <v>5.51</v>
      </c>
      <c r="E3308" s="219">
        <f t="shared" si="102"/>
        <v>0</v>
      </c>
      <c r="H3308" s="241">
        <v>4.5999999999999996</v>
      </c>
      <c r="I3308">
        <f>MAX(H3308:H$7096)</f>
        <v>4.5999999999999996</v>
      </c>
      <c r="J3308" s="219">
        <f t="shared" si="103"/>
        <v>0</v>
      </c>
    </row>
    <row r="3309" spans="2:10">
      <c r="B3309" s="217">
        <v>41191</v>
      </c>
      <c r="C3309" s="218">
        <v>5.51</v>
      </c>
      <c r="D3309">
        <f>MAX(C3309:C$7096)</f>
        <v>5.51</v>
      </c>
      <c r="E3309" s="219">
        <f t="shared" si="102"/>
        <v>0</v>
      </c>
      <c r="H3309" s="241">
        <v>4.5999999999999996</v>
      </c>
      <c r="I3309">
        <f>MAX(H3309:H$7096)</f>
        <v>4.5999999999999996</v>
      </c>
      <c r="J3309" s="219">
        <f t="shared" si="103"/>
        <v>0</v>
      </c>
    </row>
    <row r="3310" spans="2:10">
      <c r="B3310" s="217">
        <v>41190</v>
      </c>
      <c r="C3310" s="218">
        <v>5.5</v>
      </c>
      <c r="D3310">
        <f>MAX(C3310:C$7096)</f>
        <v>5.5</v>
      </c>
      <c r="E3310" s="219">
        <f t="shared" si="102"/>
        <v>0</v>
      </c>
      <c r="H3310" s="241">
        <v>4.5999999999999996</v>
      </c>
      <c r="I3310">
        <f>MAX(H3310:H$7096)</f>
        <v>4.5999999999999996</v>
      </c>
      <c r="J3310" s="219">
        <f t="shared" si="103"/>
        <v>0</v>
      </c>
    </row>
    <row r="3311" spans="2:10">
      <c r="B3311" s="217">
        <v>41187</v>
      </c>
      <c r="C3311" s="218">
        <v>5.5</v>
      </c>
      <c r="D3311">
        <f>MAX(C3311:C$7096)</f>
        <v>5.5</v>
      </c>
      <c r="E3311" s="219">
        <f t="shared" si="102"/>
        <v>0</v>
      </c>
      <c r="H3311" s="241">
        <v>4.5999999999999996</v>
      </c>
      <c r="I3311">
        <f>MAX(H3311:H$7096)</f>
        <v>4.5999999999999996</v>
      </c>
      <c r="J3311" s="219">
        <f t="shared" si="103"/>
        <v>0</v>
      </c>
    </row>
    <row r="3312" spans="2:10">
      <c r="B3312" s="217">
        <v>41186</v>
      </c>
      <c r="C3312" s="218">
        <v>5.5</v>
      </c>
      <c r="D3312">
        <f>MAX(C3312:C$7096)</f>
        <v>5.5</v>
      </c>
      <c r="E3312" s="219">
        <f t="shared" si="102"/>
        <v>0</v>
      </c>
      <c r="H3312" s="241">
        <v>4.5999999999999996</v>
      </c>
      <c r="I3312">
        <f>MAX(H3312:H$7096)</f>
        <v>4.5999999999999996</v>
      </c>
      <c r="J3312" s="219">
        <f t="shared" si="103"/>
        <v>0</v>
      </c>
    </row>
    <row r="3313" spans="2:10">
      <c r="B3313" s="217">
        <v>41185</v>
      </c>
      <c r="C3313" s="218">
        <v>5.49</v>
      </c>
      <c r="D3313">
        <f>MAX(C3313:C$7096)</f>
        <v>5.49</v>
      </c>
      <c r="E3313" s="219">
        <f t="shared" si="102"/>
        <v>0</v>
      </c>
      <c r="H3313" s="241">
        <v>4.5999999999999996</v>
      </c>
      <c r="I3313">
        <f>MAX(H3313:H$7096)</f>
        <v>4.5999999999999996</v>
      </c>
      <c r="J3313" s="219">
        <f t="shared" si="103"/>
        <v>0</v>
      </c>
    </row>
    <row r="3314" spans="2:10">
      <c r="B3314" s="217">
        <v>41184</v>
      </c>
      <c r="C3314" s="218">
        <v>5.49</v>
      </c>
      <c r="D3314">
        <f>MAX(C3314:C$7096)</f>
        <v>5.49</v>
      </c>
      <c r="E3314" s="219">
        <f t="shared" si="102"/>
        <v>0</v>
      </c>
      <c r="H3314" s="241">
        <v>4.5999999999999996</v>
      </c>
      <c r="I3314">
        <f>MAX(H3314:H$7096)</f>
        <v>4.5999999999999996</v>
      </c>
      <c r="J3314" s="219">
        <f t="shared" si="103"/>
        <v>0</v>
      </c>
    </row>
    <row r="3315" spans="2:10">
      <c r="B3315" s="217">
        <v>41183</v>
      </c>
      <c r="C3315" s="218">
        <v>5.49</v>
      </c>
      <c r="D3315">
        <f>MAX(C3315:C$7096)</f>
        <v>5.49</v>
      </c>
      <c r="E3315" s="219">
        <f t="shared" si="102"/>
        <v>0</v>
      </c>
      <c r="H3315" s="241">
        <v>4.5999999999999996</v>
      </c>
      <c r="I3315">
        <f>MAX(H3315:H$7096)</f>
        <v>4.5999999999999996</v>
      </c>
      <c r="J3315" s="219">
        <f t="shared" si="103"/>
        <v>0</v>
      </c>
    </row>
    <row r="3316" spans="2:10">
      <c r="B3316" s="217">
        <v>41180</v>
      </c>
      <c r="C3316" s="218">
        <v>5.48</v>
      </c>
      <c r="D3316">
        <f>MAX(C3316:C$7096)</f>
        <v>5.48</v>
      </c>
      <c r="E3316" s="219">
        <f t="shared" si="102"/>
        <v>0</v>
      </c>
      <c r="H3316" s="241">
        <v>4.5999999999999996</v>
      </c>
      <c r="I3316">
        <f>MAX(H3316:H$7096)</f>
        <v>4.5999999999999996</v>
      </c>
      <c r="J3316" s="219">
        <f t="shared" si="103"/>
        <v>0</v>
      </c>
    </row>
    <row r="3317" spans="2:10">
      <c r="B3317" s="217">
        <v>41179</v>
      </c>
      <c r="C3317" s="218">
        <v>5.48</v>
      </c>
      <c r="D3317">
        <f>MAX(C3317:C$7096)</f>
        <v>5.48</v>
      </c>
      <c r="E3317" s="219">
        <f t="shared" si="102"/>
        <v>0</v>
      </c>
      <c r="H3317" s="241">
        <v>4.5999999999999996</v>
      </c>
      <c r="I3317">
        <f>MAX(H3317:H$7096)</f>
        <v>4.5999999999999996</v>
      </c>
      <c r="J3317" s="219">
        <f t="shared" si="103"/>
        <v>0</v>
      </c>
    </row>
    <row r="3318" spans="2:10">
      <c r="B3318" s="217">
        <v>41178</v>
      </c>
      <c r="C3318" s="218">
        <v>5.48</v>
      </c>
      <c r="D3318">
        <f>MAX(C3318:C$7096)</f>
        <v>5.48</v>
      </c>
      <c r="E3318" s="219">
        <f t="shared" si="102"/>
        <v>0</v>
      </c>
      <c r="H3318" s="241">
        <v>4.5999999999999996</v>
      </c>
      <c r="I3318">
        <f>MAX(H3318:H$7096)</f>
        <v>4.5999999999999996</v>
      </c>
      <c r="J3318" s="219">
        <f t="shared" si="103"/>
        <v>0</v>
      </c>
    </row>
    <row r="3319" spans="2:10">
      <c r="B3319" s="217">
        <v>41177</v>
      </c>
      <c r="C3319" s="218">
        <v>5.48</v>
      </c>
      <c r="D3319">
        <f>MAX(C3319:C$7096)</f>
        <v>5.48</v>
      </c>
      <c r="E3319" s="219">
        <f t="shared" si="102"/>
        <v>0</v>
      </c>
      <c r="H3319" s="241">
        <v>4.5999999999999996</v>
      </c>
      <c r="I3319">
        <f>MAX(H3319:H$7096)</f>
        <v>4.5999999999999996</v>
      </c>
      <c r="J3319" s="219">
        <f t="shared" si="103"/>
        <v>0</v>
      </c>
    </row>
    <row r="3320" spans="2:10">
      <c r="B3320" s="217">
        <v>41176</v>
      </c>
      <c r="C3320" s="218">
        <v>5.48</v>
      </c>
      <c r="D3320">
        <f>MAX(C3320:C$7096)</f>
        <v>5.48</v>
      </c>
      <c r="E3320" s="219">
        <f t="shared" si="102"/>
        <v>0</v>
      </c>
      <c r="H3320" s="241">
        <v>4.5999999999999996</v>
      </c>
      <c r="I3320">
        <f>MAX(H3320:H$7096)</f>
        <v>4.5999999999999996</v>
      </c>
      <c r="J3320" s="219">
        <f t="shared" si="103"/>
        <v>0</v>
      </c>
    </row>
    <row r="3321" spans="2:10">
      <c r="B3321" s="217">
        <v>41173</v>
      </c>
      <c r="C3321" s="218">
        <v>5.47</v>
      </c>
      <c r="D3321">
        <f>MAX(C3321:C$7096)</f>
        <v>5.47</v>
      </c>
      <c r="E3321" s="219">
        <f t="shared" si="102"/>
        <v>0</v>
      </c>
      <c r="H3321" s="241">
        <v>4.5999999999999996</v>
      </c>
      <c r="I3321">
        <f>MAX(H3321:H$7096)</f>
        <v>4.5999999999999996</v>
      </c>
      <c r="J3321" s="219">
        <f t="shared" si="103"/>
        <v>0</v>
      </c>
    </row>
    <row r="3322" spans="2:10">
      <c r="B3322" s="217">
        <v>41172</v>
      </c>
      <c r="C3322" s="218">
        <v>5.47</v>
      </c>
      <c r="D3322">
        <f>MAX(C3322:C$7096)</f>
        <v>5.47</v>
      </c>
      <c r="E3322" s="219">
        <f t="shared" si="102"/>
        <v>0</v>
      </c>
      <c r="H3322" s="241">
        <v>4.5999999999999996</v>
      </c>
      <c r="I3322">
        <f>MAX(H3322:H$7096)</f>
        <v>4.5999999999999996</v>
      </c>
      <c r="J3322" s="219">
        <f t="shared" si="103"/>
        <v>0</v>
      </c>
    </row>
    <row r="3323" spans="2:10">
      <c r="B3323" s="217">
        <v>41171</v>
      </c>
      <c r="C3323" s="218">
        <v>5.47</v>
      </c>
      <c r="D3323">
        <f>MAX(C3323:C$7096)</f>
        <v>5.47</v>
      </c>
      <c r="E3323" s="219">
        <f t="shared" si="102"/>
        <v>0</v>
      </c>
      <c r="H3323" s="241">
        <v>4.5999999999999996</v>
      </c>
      <c r="I3323">
        <f>MAX(H3323:H$7096)</f>
        <v>4.5999999999999996</v>
      </c>
      <c r="J3323" s="219">
        <f t="shared" si="103"/>
        <v>0</v>
      </c>
    </row>
    <row r="3324" spans="2:10">
      <c r="B3324" s="217">
        <v>41170</v>
      </c>
      <c r="C3324" s="218">
        <v>5.46</v>
      </c>
      <c r="D3324">
        <f>MAX(C3324:C$7096)</f>
        <v>5.46</v>
      </c>
      <c r="E3324" s="219">
        <f t="shared" si="102"/>
        <v>0</v>
      </c>
      <c r="H3324" s="241">
        <v>4.5999999999999996</v>
      </c>
      <c r="I3324">
        <f>MAX(H3324:H$7096)</f>
        <v>4.5999999999999996</v>
      </c>
      <c r="J3324" s="219">
        <f t="shared" si="103"/>
        <v>0</v>
      </c>
    </row>
    <row r="3325" spans="2:10">
      <c r="B3325" s="217">
        <v>41169</v>
      </c>
      <c r="C3325" s="218">
        <v>5.46</v>
      </c>
      <c r="D3325">
        <f>MAX(C3325:C$7096)</f>
        <v>5.46</v>
      </c>
      <c r="E3325" s="219">
        <f t="shared" si="102"/>
        <v>0</v>
      </c>
      <c r="H3325" s="241">
        <v>4.5999999999999996</v>
      </c>
      <c r="I3325">
        <f>MAX(H3325:H$7096)</f>
        <v>4.5999999999999996</v>
      </c>
      <c r="J3325" s="219">
        <f t="shared" si="103"/>
        <v>0</v>
      </c>
    </row>
    <row r="3326" spans="2:10">
      <c r="B3326" s="217">
        <v>41166</v>
      </c>
      <c r="C3326" s="218">
        <v>5.46</v>
      </c>
      <c r="D3326">
        <f>MAX(C3326:C$7096)</f>
        <v>5.46</v>
      </c>
      <c r="E3326" s="219">
        <f t="shared" si="102"/>
        <v>0</v>
      </c>
      <c r="H3326" s="241">
        <v>4.5999999999999996</v>
      </c>
      <c r="I3326">
        <f>MAX(H3326:H$7096)</f>
        <v>4.5999999999999996</v>
      </c>
      <c r="J3326" s="219">
        <f t="shared" si="103"/>
        <v>0</v>
      </c>
    </row>
    <row r="3327" spans="2:10">
      <c r="B3327" s="217">
        <v>41165</v>
      </c>
      <c r="C3327" s="218">
        <v>5.45</v>
      </c>
      <c r="D3327">
        <f>MAX(C3327:C$7096)</f>
        <v>5.46</v>
      </c>
      <c r="E3327" s="219">
        <f t="shared" si="102"/>
        <v>-1.8315018315017925E-3</v>
      </c>
      <c r="H3327" s="241">
        <v>4.5999999999999996</v>
      </c>
      <c r="I3327">
        <f>MAX(H3327:H$7096)</f>
        <v>4.5999999999999996</v>
      </c>
      <c r="J3327" s="219">
        <f t="shared" si="103"/>
        <v>0</v>
      </c>
    </row>
    <row r="3328" spans="2:10">
      <c r="B3328" s="217">
        <v>41164</v>
      </c>
      <c r="C3328" s="218">
        <v>5.45</v>
      </c>
      <c r="D3328">
        <f>MAX(C3328:C$7096)</f>
        <v>5.46</v>
      </c>
      <c r="E3328" s="219">
        <f t="shared" si="102"/>
        <v>-1.8315018315017925E-3</v>
      </c>
      <c r="H3328" s="241">
        <v>4.5999999999999996</v>
      </c>
      <c r="I3328">
        <f>MAX(H3328:H$7096)</f>
        <v>4.5999999999999996</v>
      </c>
      <c r="J3328" s="219">
        <f t="shared" si="103"/>
        <v>0</v>
      </c>
    </row>
    <row r="3329" spans="2:10">
      <c r="B3329" s="217">
        <v>41163</v>
      </c>
      <c r="C3329" s="218">
        <v>5.46</v>
      </c>
      <c r="D3329">
        <f>MAX(C3329:C$7096)</f>
        <v>5.46</v>
      </c>
      <c r="E3329" s="219">
        <f t="shared" si="102"/>
        <v>0</v>
      </c>
      <c r="H3329" s="241">
        <v>4.5999999999999996</v>
      </c>
      <c r="I3329">
        <f>MAX(H3329:H$7096)</f>
        <v>4.5999999999999996</v>
      </c>
      <c r="J3329" s="219">
        <f t="shared" si="103"/>
        <v>0</v>
      </c>
    </row>
    <row r="3330" spans="2:10">
      <c r="B3330" s="217">
        <v>41162</v>
      </c>
      <c r="C3330" s="218">
        <v>5.46</v>
      </c>
      <c r="D3330">
        <f>MAX(C3330:C$7096)</f>
        <v>5.46</v>
      </c>
      <c r="E3330" s="219">
        <f t="shared" ref="E3330:E3393" si="104">(C3330-D3330)/D3330</f>
        <v>0</v>
      </c>
      <c r="H3330" s="241">
        <v>4.5999999999999996</v>
      </c>
      <c r="I3330">
        <f>MAX(H3330:H$7096)</f>
        <v>4.5999999999999996</v>
      </c>
      <c r="J3330" s="219">
        <f t="shared" ref="J3330:J3393" si="105">(H3330-I3330)/I3330</f>
        <v>0</v>
      </c>
    </row>
    <row r="3331" spans="2:10">
      <c r="B3331" s="217">
        <v>41159</v>
      </c>
      <c r="C3331" s="218">
        <v>5.45</v>
      </c>
      <c r="D3331">
        <f>MAX(C3331:C$7096)</f>
        <v>5.45</v>
      </c>
      <c r="E3331" s="219">
        <f t="shared" si="104"/>
        <v>0</v>
      </c>
      <c r="H3331" s="241">
        <v>4.5999999999999996</v>
      </c>
      <c r="I3331">
        <f>MAX(H3331:H$7096)</f>
        <v>4.5999999999999996</v>
      </c>
      <c r="J3331" s="219">
        <f t="shared" si="105"/>
        <v>0</v>
      </c>
    </row>
    <row r="3332" spans="2:10">
      <c r="B3332" s="217">
        <v>41158</v>
      </c>
      <c r="C3332" s="218">
        <v>5.39</v>
      </c>
      <c r="D3332">
        <f>MAX(C3332:C$7096)</f>
        <v>5.39</v>
      </c>
      <c r="E3332" s="219">
        <f t="shared" si="104"/>
        <v>0</v>
      </c>
      <c r="H3332" s="241">
        <v>4.5999999999999996</v>
      </c>
      <c r="I3332">
        <f>MAX(H3332:H$7096)</f>
        <v>4.5999999999999996</v>
      </c>
      <c r="J3332" s="219">
        <f t="shared" si="105"/>
        <v>0</v>
      </c>
    </row>
    <row r="3333" spans="2:10">
      <c r="B3333" s="217">
        <v>41157</v>
      </c>
      <c r="C3333" s="218">
        <v>5.39</v>
      </c>
      <c r="D3333">
        <f>MAX(C3333:C$7096)</f>
        <v>5.39</v>
      </c>
      <c r="E3333" s="219">
        <f t="shared" si="104"/>
        <v>0</v>
      </c>
      <c r="H3333" s="241">
        <v>4.5999999999999996</v>
      </c>
      <c r="I3333">
        <f>MAX(H3333:H$7096)</f>
        <v>4.5999999999999996</v>
      </c>
      <c r="J3333" s="219">
        <f t="shared" si="105"/>
        <v>0</v>
      </c>
    </row>
    <row r="3334" spans="2:10">
      <c r="B3334" s="217">
        <v>41156</v>
      </c>
      <c r="C3334" s="218">
        <v>5.38</v>
      </c>
      <c r="D3334">
        <f>MAX(C3334:C$7096)</f>
        <v>5.38</v>
      </c>
      <c r="E3334" s="219">
        <f t="shared" si="104"/>
        <v>0</v>
      </c>
      <c r="H3334" s="241">
        <v>4.5999999999999996</v>
      </c>
      <c r="I3334">
        <f>MAX(H3334:H$7096)</f>
        <v>4.5999999999999996</v>
      </c>
      <c r="J3334" s="219">
        <f t="shared" si="105"/>
        <v>0</v>
      </c>
    </row>
    <row r="3335" spans="2:10">
      <c r="B3335" s="217">
        <v>41155</v>
      </c>
      <c r="C3335" s="218">
        <v>5.38</v>
      </c>
      <c r="D3335">
        <f>MAX(C3335:C$7096)</f>
        <v>5.38</v>
      </c>
      <c r="E3335" s="219">
        <f t="shared" si="104"/>
        <v>0</v>
      </c>
      <c r="H3335" s="241">
        <v>4.5999999999999996</v>
      </c>
      <c r="I3335">
        <f>MAX(H3335:H$7096)</f>
        <v>4.5999999999999996</v>
      </c>
      <c r="J3335" s="219">
        <f t="shared" si="105"/>
        <v>0</v>
      </c>
    </row>
    <row r="3336" spans="2:10">
      <c r="B3336" s="217">
        <v>41152</v>
      </c>
      <c r="C3336" s="218">
        <v>5.38</v>
      </c>
      <c r="D3336">
        <f>MAX(C3336:C$7096)</f>
        <v>5.38</v>
      </c>
      <c r="E3336" s="219">
        <f t="shared" si="104"/>
        <v>0</v>
      </c>
      <c r="H3336" s="241">
        <v>4.5999999999999996</v>
      </c>
      <c r="I3336">
        <f>MAX(H3336:H$7096)</f>
        <v>4.5999999999999996</v>
      </c>
      <c r="J3336" s="219">
        <f t="shared" si="105"/>
        <v>0</v>
      </c>
    </row>
    <row r="3337" spans="2:10">
      <c r="B3337" s="217">
        <v>41151</v>
      </c>
      <c r="C3337" s="218">
        <v>5.37</v>
      </c>
      <c r="D3337">
        <f>MAX(C3337:C$7096)</f>
        <v>5.37</v>
      </c>
      <c r="E3337" s="219">
        <f t="shared" si="104"/>
        <v>0</v>
      </c>
      <c r="H3337" s="241">
        <v>4.5999999999999996</v>
      </c>
      <c r="I3337">
        <f>MAX(H3337:H$7096)</f>
        <v>4.5999999999999996</v>
      </c>
      <c r="J3337" s="219">
        <f t="shared" si="105"/>
        <v>0</v>
      </c>
    </row>
    <row r="3338" spans="2:10">
      <c r="B3338" s="217">
        <v>41150</v>
      </c>
      <c r="C3338" s="218">
        <v>5.37</v>
      </c>
      <c r="D3338">
        <f>MAX(C3338:C$7096)</f>
        <v>5.37</v>
      </c>
      <c r="E3338" s="219">
        <f t="shared" si="104"/>
        <v>0</v>
      </c>
      <c r="H3338" s="241">
        <v>4.53</v>
      </c>
      <c r="I3338">
        <f>MAX(H3338:H$7096)</f>
        <v>4.53</v>
      </c>
      <c r="J3338" s="219">
        <f t="shared" si="105"/>
        <v>0</v>
      </c>
    </row>
    <row r="3339" spans="2:10">
      <c r="B3339" s="217">
        <v>41149</v>
      </c>
      <c r="C3339" s="218">
        <v>5.37</v>
      </c>
      <c r="D3339">
        <f>MAX(C3339:C$7096)</f>
        <v>5.37</v>
      </c>
      <c r="E3339" s="219">
        <f t="shared" si="104"/>
        <v>0</v>
      </c>
      <c r="H3339" s="241">
        <v>4.53</v>
      </c>
      <c r="I3339">
        <f>MAX(H3339:H$7096)</f>
        <v>4.53</v>
      </c>
      <c r="J3339" s="219">
        <f t="shared" si="105"/>
        <v>0</v>
      </c>
    </row>
    <row r="3340" spans="2:10">
      <c r="B3340" s="217">
        <v>41148</v>
      </c>
      <c r="C3340" s="218">
        <v>5.37</v>
      </c>
      <c r="D3340">
        <f>MAX(C3340:C$7096)</f>
        <v>5.37</v>
      </c>
      <c r="E3340" s="219">
        <f t="shared" si="104"/>
        <v>0</v>
      </c>
      <c r="H3340" s="241">
        <v>4.53</v>
      </c>
      <c r="I3340">
        <f>MAX(H3340:H$7096)</f>
        <v>4.53</v>
      </c>
      <c r="J3340" s="219">
        <f t="shared" si="105"/>
        <v>0</v>
      </c>
    </row>
    <row r="3341" spans="2:10">
      <c r="B3341" s="217">
        <v>41145</v>
      </c>
      <c r="C3341" s="218">
        <v>5.36</v>
      </c>
      <c r="D3341">
        <f>MAX(C3341:C$7096)</f>
        <v>5.36</v>
      </c>
      <c r="E3341" s="219">
        <f t="shared" si="104"/>
        <v>0</v>
      </c>
      <c r="H3341" s="241">
        <v>4.53</v>
      </c>
      <c r="I3341">
        <f>MAX(H3341:H$7096)</f>
        <v>4.53</v>
      </c>
      <c r="J3341" s="219">
        <f t="shared" si="105"/>
        <v>0</v>
      </c>
    </row>
    <row r="3342" spans="2:10">
      <c r="B3342" s="217">
        <v>41144</v>
      </c>
      <c r="C3342" s="218">
        <v>5.36</v>
      </c>
      <c r="D3342">
        <f>MAX(C3342:C$7096)</f>
        <v>5.36</v>
      </c>
      <c r="E3342" s="219">
        <f t="shared" si="104"/>
        <v>0</v>
      </c>
      <c r="H3342" s="241">
        <v>4.53</v>
      </c>
      <c r="I3342">
        <f>MAX(H3342:H$7096)</f>
        <v>4.53</v>
      </c>
      <c r="J3342" s="219">
        <f t="shared" si="105"/>
        <v>0</v>
      </c>
    </row>
    <row r="3343" spans="2:10">
      <c r="B3343" s="217">
        <v>41143</v>
      </c>
      <c r="C3343" s="218">
        <v>5.36</v>
      </c>
      <c r="D3343">
        <f>MAX(C3343:C$7096)</f>
        <v>5.36</v>
      </c>
      <c r="E3343" s="219">
        <f t="shared" si="104"/>
        <v>0</v>
      </c>
      <c r="H3343" s="241">
        <v>4.53</v>
      </c>
      <c r="I3343">
        <f>MAX(H3343:H$7096)</f>
        <v>4.53</v>
      </c>
      <c r="J3343" s="219">
        <f t="shared" si="105"/>
        <v>0</v>
      </c>
    </row>
    <row r="3344" spans="2:10">
      <c r="B3344" s="217">
        <v>41142</v>
      </c>
      <c r="C3344" s="218">
        <v>5.36</v>
      </c>
      <c r="D3344">
        <f>MAX(C3344:C$7096)</f>
        <v>5.36</v>
      </c>
      <c r="E3344" s="219">
        <f t="shared" si="104"/>
        <v>0</v>
      </c>
      <c r="H3344" s="241">
        <v>4.53</v>
      </c>
      <c r="I3344">
        <f>MAX(H3344:H$7096)</f>
        <v>4.53</v>
      </c>
      <c r="J3344" s="219">
        <f t="shared" si="105"/>
        <v>0</v>
      </c>
    </row>
    <row r="3345" spans="2:10">
      <c r="B3345" s="217">
        <v>41141</v>
      </c>
      <c r="C3345" s="218">
        <v>5.35</v>
      </c>
      <c r="D3345">
        <f>MAX(C3345:C$7096)</f>
        <v>5.35</v>
      </c>
      <c r="E3345" s="219">
        <f t="shared" si="104"/>
        <v>0</v>
      </c>
      <c r="H3345" s="241">
        <v>4.53</v>
      </c>
      <c r="I3345">
        <f>MAX(H3345:H$7096)</f>
        <v>4.53</v>
      </c>
      <c r="J3345" s="219">
        <f t="shared" si="105"/>
        <v>0</v>
      </c>
    </row>
    <row r="3346" spans="2:10">
      <c r="B3346" s="217">
        <v>41138</v>
      </c>
      <c r="C3346" s="218">
        <v>5.35</v>
      </c>
      <c r="D3346">
        <f>MAX(C3346:C$7096)</f>
        <v>5.35</v>
      </c>
      <c r="E3346" s="219">
        <f t="shared" si="104"/>
        <v>0</v>
      </c>
      <c r="H3346" s="241">
        <v>4.53</v>
      </c>
      <c r="I3346">
        <f>MAX(H3346:H$7096)</f>
        <v>4.53</v>
      </c>
      <c r="J3346" s="219">
        <f t="shared" si="105"/>
        <v>0</v>
      </c>
    </row>
    <row r="3347" spans="2:10">
      <c r="B3347" s="217">
        <v>41137</v>
      </c>
      <c r="C3347" s="218">
        <v>5.35</v>
      </c>
      <c r="D3347">
        <f>MAX(C3347:C$7096)</f>
        <v>5.35</v>
      </c>
      <c r="E3347" s="219">
        <f t="shared" si="104"/>
        <v>0</v>
      </c>
      <c r="H3347" s="241">
        <v>4.53</v>
      </c>
      <c r="I3347">
        <f>MAX(H3347:H$7096)</f>
        <v>4.53</v>
      </c>
      <c r="J3347" s="219">
        <f t="shared" si="105"/>
        <v>0</v>
      </c>
    </row>
    <row r="3348" spans="2:10">
      <c r="B3348" s="217">
        <v>41136</v>
      </c>
      <c r="C3348" s="218">
        <v>5.35</v>
      </c>
      <c r="D3348">
        <f>MAX(C3348:C$7096)</f>
        <v>5.35</v>
      </c>
      <c r="E3348" s="219">
        <f t="shared" si="104"/>
        <v>0</v>
      </c>
      <c r="H3348" s="241">
        <v>4.53</v>
      </c>
      <c r="I3348">
        <f>MAX(H3348:H$7096)</f>
        <v>4.53</v>
      </c>
      <c r="J3348" s="219">
        <f t="shared" si="105"/>
        <v>0</v>
      </c>
    </row>
    <row r="3349" spans="2:10">
      <c r="B3349" s="217">
        <v>41135</v>
      </c>
      <c r="C3349" s="218">
        <v>5.35</v>
      </c>
      <c r="D3349">
        <f>MAX(C3349:C$7096)</f>
        <v>5.35</v>
      </c>
      <c r="E3349" s="219">
        <f t="shared" si="104"/>
        <v>0</v>
      </c>
      <c r="H3349" s="241">
        <v>4.53</v>
      </c>
      <c r="I3349">
        <f>MAX(H3349:H$7096)</f>
        <v>4.53</v>
      </c>
      <c r="J3349" s="219">
        <f t="shared" si="105"/>
        <v>0</v>
      </c>
    </row>
    <row r="3350" spans="2:10">
      <c r="B3350" s="217">
        <v>41134</v>
      </c>
      <c r="C3350" s="218">
        <v>5.35</v>
      </c>
      <c r="D3350">
        <f>MAX(C3350:C$7096)</f>
        <v>5.35</v>
      </c>
      <c r="E3350" s="219">
        <f t="shared" si="104"/>
        <v>0</v>
      </c>
      <c r="H3350" s="241">
        <v>4.53</v>
      </c>
      <c r="I3350">
        <f>MAX(H3350:H$7096)</f>
        <v>4.53</v>
      </c>
      <c r="J3350" s="219">
        <f t="shared" si="105"/>
        <v>0</v>
      </c>
    </row>
    <row r="3351" spans="2:10">
      <c r="B3351" s="217">
        <v>41131</v>
      </c>
      <c r="C3351" s="218">
        <v>5.34</v>
      </c>
      <c r="D3351">
        <f>MAX(C3351:C$7096)</f>
        <v>5.34</v>
      </c>
      <c r="E3351" s="219">
        <f t="shared" si="104"/>
        <v>0</v>
      </c>
      <c r="H3351" s="241">
        <v>4.53</v>
      </c>
      <c r="I3351">
        <f>MAX(H3351:H$7096)</f>
        <v>4.53</v>
      </c>
      <c r="J3351" s="219">
        <f t="shared" si="105"/>
        <v>0</v>
      </c>
    </row>
    <row r="3352" spans="2:10">
      <c r="B3352" s="217">
        <v>41130</v>
      </c>
      <c r="C3352" s="218">
        <v>5.34</v>
      </c>
      <c r="D3352">
        <f>MAX(C3352:C$7096)</f>
        <v>5.34</v>
      </c>
      <c r="E3352" s="219">
        <f t="shared" si="104"/>
        <v>0</v>
      </c>
      <c r="H3352" s="241">
        <v>4.53</v>
      </c>
      <c r="I3352">
        <f>MAX(H3352:H$7096)</f>
        <v>4.53</v>
      </c>
      <c r="J3352" s="219">
        <f t="shared" si="105"/>
        <v>0</v>
      </c>
    </row>
    <row r="3353" spans="2:10">
      <c r="B3353" s="217">
        <v>41129</v>
      </c>
      <c r="C3353" s="218">
        <v>5.34</v>
      </c>
      <c r="D3353">
        <f>MAX(C3353:C$7096)</f>
        <v>5.34</v>
      </c>
      <c r="E3353" s="219">
        <f t="shared" si="104"/>
        <v>0</v>
      </c>
      <c r="H3353" s="241">
        <v>4.53</v>
      </c>
      <c r="I3353">
        <f>MAX(H3353:H$7096)</f>
        <v>4.53</v>
      </c>
      <c r="J3353" s="219">
        <f t="shared" si="105"/>
        <v>0</v>
      </c>
    </row>
    <row r="3354" spans="2:10">
      <c r="B3354" s="217">
        <v>41128</v>
      </c>
      <c r="C3354" s="218">
        <v>5.34</v>
      </c>
      <c r="D3354">
        <f>MAX(C3354:C$7096)</f>
        <v>5.34</v>
      </c>
      <c r="E3354" s="219">
        <f t="shared" si="104"/>
        <v>0</v>
      </c>
      <c r="H3354" s="241">
        <v>4.53</v>
      </c>
      <c r="I3354">
        <f>MAX(H3354:H$7096)</f>
        <v>4.53</v>
      </c>
      <c r="J3354" s="219">
        <f t="shared" si="105"/>
        <v>0</v>
      </c>
    </row>
    <row r="3355" spans="2:10">
      <c r="B3355" s="217">
        <v>41127</v>
      </c>
      <c r="C3355" s="218">
        <v>5.34</v>
      </c>
      <c r="D3355">
        <f>MAX(C3355:C$7096)</f>
        <v>5.34</v>
      </c>
      <c r="E3355" s="219">
        <f t="shared" si="104"/>
        <v>0</v>
      </c>
      <c r="H3355" s="241">
        <v>4.53</v>
      </c>
      <c r="I3355">
        <f>MAX(H3355:H$7096)</f>
        <v>4.53</v>
      </c>
      <c r="J3355" s="219">
        <f t="shared" si="105"/>
        <v>0</v>
      </c>
    </row>
    <row r="3356" spans="2:10">
      <c r="B3356" s="217">
        <v>41124</v>
      </c>
      <c r="C3356" s="218">
        <v>5.33</v>
      </c>
      <c r="D3356">
        <f>MAX(C3356:C$7096)</f>
        <v>5.33</v>
      </c>
      <c r="E3356" s="219">
        <f t="shared" si="104"/>
        <v>0</v>
      </c>
      <c r="H3356" s="241">
        <v>4.53</v>
      </c>
      <c r="I3356">
        <f>MAX(H3356:H$7096)</f>
        <v>4.53</v>
      </c>
      <c r="J3356" s="219">
        <f t="shared" si="105"/>
        <v>0</v>
      </c>
    </row>
    <row r="3357" spans="2:10">
      <c r="B3357" s="217">
        <v>41123</v>
      </c>
      <c r="C3357" s="218">
        <v>5.29</v>
      </c>
      <c r="D3357">
        <f>MAX(C3357:C$7096)</f>
        <v>5.29</v>
      </c>
      <c r="E3357" s="219">
        <f t="shared" si="104"/>
        <v>0</v>
      </c>
      <c r="H3357" s="241">
        <v>4.53</v>
      </c>
      <c r="I3357">
        <f>MAX(H3357:H$7096)</f>
        <v>4.53</v>
      </c>
      <c r="J3357" s="219">
        <f t="shared" si="105"/>
        <v>0</v>
      </c>
    </row>
    <row r="3358" spans="2:10">
      <c r="B3358" s="217">
        <v>41122</v>
      </c>
      <c r="C3358" s="218">
        <v>5.29</v>
      </c>
      <c r="D3358">
        <f>MAX(C3358:C$7096)</f>
        <v>5.29</v>
      </c>
      <c r="E3358" s="219">
        <f t="shared" si="104"/>
        <v>0</v>
      </c>
      <c r="H3358" s="241">
        <v>4.53</v>
      </c>
      <c r="I3358">
        <f>MAX(H3358:H$7096)</f>
        <v>4.53</v>
      </c>
      <c r="J3358" s="219">
        <f t="shared" si="105"/>
        <v>0</v>
      </c>
    </row>
    <row r="3359" spans="2:10">
      <c r="B3359" s="217">
        <v>41121</v>
      </c>
      <c r="C3359" s="218">
        <v>5.27</v>
      </c>
      <c r="D3359">
        <f>MAX(C3359:C$7096)</f>
        <v>5.27</v>
      </c>
      <c r="E3359" s="219">
        <f t="shared" si="104"/>
        <v>0</v>
      </c>
      <c r="H3359" s="241">
        <v>4.53</v>
      </c>
      <c r="I3359">
        <f>MAX(H3359:H$7096)</f>
        <v>4.53</v>
      </c>
      <c r="J3359" s="219">
        <f t="shared" si="105"/>
        <v>0</v>
      </c>
    </row>
    <row r="3360" spans="2:10">
      <c r="B3360" s="217">
        <v>41120</v>
      </c>
      <c r="C3360" s="218">
        <v>5.27</v>
      </c>
      <c r="D3360">
        <f>MAX(C3360:C$7096)</f>
        <v>5.27</v>
      </c>
      <c r="E3360" s="219">
        <f t="shared" si="104"/>
        <v>0</v>
      </c>
      <c r="H3360" s="241">
        <v>4.53</v>
      </c>
      <c r="I3360">
        <f>MAX(H3360:H$7096)</f>
        <v>4.53</v>
      </c>
      <c r="J3360" s="219">
        <f t="shared" si="105"/>
        <v>0</v>
      </c>
    </row>
    <row r="3361" spans="2:10">
      <c r="B3361" s="217">
        <v>41117</v>
      </c>
      <c r="C3361" s="218">
        <v>5.12</v>
      </c>
      <c r="D3361">
        <f>MAX(C3361:C$7096)</f>
        <v>5.12</v>
      </c>
      <c r="E3361" s="219">
        <f t="shared" si="104"/>
        <v>0</v>
      </c>
      <c r="H3361" s="241">
        <v>4.53</v>
      </c>
      <c r="I3361">
        <f>MAX(H3361:H$7096)</f>
        <v>4.53</v>
      </c>
      <c r="J3361" s="219">
        <f t="shared" si="105"/>
        <v>0</v>
      </c>
    </row>
    <row r="3362" spans="2:10">
      <c r="B3362" s="217">
        <v>41116</v>
      </c>
      <c r="C3362" s="218">
        <v>5.1100000000000003</v>
      </c>
      <c r="D3362">
        <f>MAX(C3362:C$7096)</f>
        <v>5.1100000000000003</v>
      </c>
      <c r="E3362" s="219">
        <f t="shared" si="104"/>
        <v>0</v>
      </c>
      <c r="H3362" s="241">
        <v>4.53</v>
      </c>
      <c r="I3362">
        <f>MAX(H3362:H$7096)</f>
        <v>4.53</v>
      </c>
      <c r="J3362" s="219">
        <f t="shared" si="105"/>
        <v>0</v>
      </c>
    </row>
    <row r="3363" spans="2:10">
      <c r="B3363" s="217">
        <v>41115</v>
      </c>
      <c r="C3363" s="218">
        <v>5.1100000000000003</v>
      </c>
      <c r="D3363">
        <f>MAX(C3363:C$7096)</f>
        <v>5.1100000000000003</v>
      </c>
      <c r="E3363" s="219">
        <f t="shared" si="104"/>
        <v>0</v>
      </c>
      <c r="H3363" s="241">
        <v>4.53</v>
      </c>
      <c r="I3363">
        <f>MAX(H3363:H$7096)</f>
        <v>4.53</v>
      </c>
      <c r="J3363" s="219">
        <f t="shared" si="105"/>
        <v>0</v>
      </c>
    </row>
    <row r="3364" spans="2:10">
      <c r="B3364" s="217">
        <v>41114</v>
      </c>
      <c r="C3364" s="218">
        <v>5.1100000000000003</v>
      </c>
      <c r="D3364">
        <f>MAX(C3364:C$7096)</f>
        <v>5.1100000000000003</v>
      </c>
      <c r="E3364" s="219">
        <f t="shared" si="104"/>
        <v>0</v>
      </c>
      <c r="H3364" s="241">
        <v>4.53</v>
      </c>
      <c r="I3364">
        <f>MAX(H3364:H$7096)</f>
        <v>4.53</v>
      </c>
      <c r="J3364" s="219">
        <f t="shared" si="105"/>
        <v>0</v>
      </c>
    </row>
    <row r="3365" spans="2:10">
      <c r="B3365" s="217">
        <v>41113</v>
      </c>
      <c r="C3365" s="218">
        <v>5.1100000000000003</v>
      </c>
      <c r="D3365">
        <f>MAX(C3365:C$7096)</f>
        <v>5.1100000000000003</v>
      </c>
      <c r="E3365" s="219">
        <f t="shared" si="104"/>
        <v>0</v>
      </c>
      <c r="H3365" s="241">
        <v>4.53</v>
      </c>
      <c r="I3365">
        <f>MAX(H3365:H$7096)</f>
        <v>4.53</v>
      </c>
      <c r="J3365" s="219">
        <f t="shared" si="105"/>
        <v>0</v>
      </c>
    </row>
    <row r="3366" spans="2:10">
      <c r="B3366" s="217">
        <v>41110</v>
      </c>
      <c r="C3366" s="218">
        <v>5.1100000000000003</v>
      </c>
      <c r="D3366">
        <f>MAX(C3366:C$7096)</f>
        <v>5.1100000000000003</v>
      </c>
      <c r="E3366" s="219">
        <f t="shared" si="104"/>
        <v>0</v>
      </c>
      <c r="H3366" s="241">
        <v>4.53</v>
      </c>
      <c r="I3366">
        <f>MAX(H3366:H$7096)</f>
        <v>4.53</v>
      </c>
      <c r="J3366" s="219">
        <f t="shared" si="105"/>
        <v>0</v>
      </c>
    </row>
    <row r="3367" spans="2:10">
      <c r="B3367" s="217">
        <v>41109</v>
      </c>
      <c r="C3367" s="218">
        <v>5.0999999999999996</v>
      </c>
      <c r="D3367">
        <f>MAX(C3367:C$7096)</f>
        <v>5.0999999999999996</v>
      </c>
      <c r="E3367" s="219">
        <f t="shared" si="104"/>
        <v>0</v>
      </c>
      <c r="H3367" s="241">
        <v>4.53</v>
      </c>
      <c r="I3367">
        <f>MAX(H3367:H$7096)</f>
        <v>4.53</v>
      </c>
      <c r="J3367" s="219">
        <f t="shared" si="105"/>
        <v>0</v>
      </c>
    </row>
    <row r="3368" spans="2:10">
      <c r="B3368" s="217">
        <v>41108</v>
      </c>
      <c r="C3368" s="218">
        <v>5.0999999999999996</v>
      </c>
      <c r="D3368">
        <f>MAX(C3368:C$7096)</f>
        <v>5.0999999999999996</v>
      </c>
      <c r="E3368" s="219">
        <f t="shared" si="104"/>
        <v>0</v>
      </c>
      <c r="H3368" s="241">
        <v>4.53</v>
      </c>
      <c r="I3368">
        <f>MAX(H3368:H$7096)</f>
        <v>4.53</v>
      </c>
      <c r="J3368" s="219">
        <f t="shared" si="105"/>
        <v>0</v>
      </c>
    </row>
    <row r="3369" spans="2:10">
      <c r="B3369" s="217">
        <v>41107</v>
      </c>
      <c r="C3369" s="218">
        <v>5.0999999999999996</v>
      </c>
      <c r="D3369">
        <f>MAX(C3369:C$7096)</f>
        <v>5.0999999999999996</v>
      </c>
      <c r="E3369" s="219">
        <f t="shared" si="104"/>
        <v>0</v>
      </c>
      <c r="H3369" s="241">
        <v>4.53</v>
      </c>
      <c r="I3369">
        <f>MAX(H3369:H$7096)</f>
        <v>4.53</v>
      </c>
      <c r="J3369" s="219">
        <f t="shared" si="105"/>
        <v>0</v>
      </c>
    </row>
    <row r="3370" spans="2:10">
      <c r="B3370" s="217">
        <v>41106</v>
      </c>
      <c r="C3370" s="218">
        <v>5.0999999999999996</v>
      </c>
      <c r="D3370">
        <f>MAX(C3370:C$7096)</f>
        <v>5.0999999999999996</v>
      </c>
      <c r="E3370" s="219">
        <f t="shared" si="104"/>
        <v>0</v>
      </c>
      <c r="H3370" s="241">
        <v>4.53</v>
      </c>
      <c r="I3370">
        <f>MAX(H3370:H$7096)</f>
        <v>4.53</v>
      </c>
      <c r="J3370" s="219">
        <f t="shared" si="105"/>
        <v>0</v>
      </c>
    </row>
    <row r="3371" spans="2:10">
      <c r="B3371" s="217">
        <v>41103</v>
      </c>
      <c r="C3371" s="218">
        <v>5.0999999999999996</v>
      </c>
      <c r="D3371">
        <f>MAX(C3371:C$7096)</f>
        <v>5.0999999999999996</v>
      </c>
      <c r="E3371" s="219">
        <f t="shared" si="104"/>
        <v>0</v>
      </c>
      <c r="H3371" s="241">
        <v>4.53</v>
      </c>
      <c r="I3371">
        <f>MAX(H3371:H$7096)</f>
        <v>4.53</v>
      </c>
      <c r="J3371" s="219">
        <f t="shared" si="105"/>
        <v>0</v>
      </c>
    </row>
    <row r="3372" spans="2:10">
      <c r="B3372" s="217">
        <v>41102</v>
      </c>
      <c r="C3372" s="218">
        <v>5.0999999999999996</v>
      </c>
      <c r="D3372">
        <f>MAX(C3372:C$7096)</f>
        <v>5.0999999999999996</v>
      </c>
      <c r="E3372" s="219">
        <f t="shared" si="104"/>
        <v>0</v>
      </c>
      <c r="H3372" s="241">
        <v>4.53</v>
      </c>
      <c r="I3372">
        <f>MAX(H3372:H$7096)</f>
        <v>4.53</v>
      </c>
      <c r="J3372" s="219">
        <f t="shared" si="105"/>
        <v>0</v>
      </c>
    </row>
    <row r="3373" spans="2:10">
      <c r="B3373" s="217">
        <v>41101</v>
      </c>
      <c r="C3373" s="218">
        <v>5.09</v>
      </c>
      <c r="D3373">
        <f>MAX(C3373:C$7096)</f>
        <v>5.0999999999999996</v>
      </c>
      <c r="E3373" s="219">
        <f t="shared" si="104"/>
        <v>-1.9607843137254485E-3</v>
      </c>
      <c r="H3373" s="241">
        <v>4.53</v>
      </c>
      <c r="I3373">
        <f>MAX(H3373:H$7096)</f>
        <v>4.53</v>
      </c>
      <c r="J3373" s="219">
        <f t="shared" si="105"/>
        <v>0</v>
      </c>
    </row>
    <row r="3374" spans="2:10">
      <c r="B3374" s="217">
        <v>41100</v>
      </c>
      <c r="C3374" s="218">
        <v>5.09</v>
      </c>
      <c r="D3374">
        <f>MAX(C3374:C$7096)</f>
        <v>5.0999999999999996</v>
      </c>
      <c r="E3374" s="219">
        <f t="shared" si="104"/>
        <v>-1.9607843137254485E-3</v>
      </c>
      <c r="H3374" s="241">
        <v>4.53</v>
      </c>
      <c r="I3374">
        <f>MAX(H3374:H$7096)</f>
        <v>4.53</v>
      </c>
      <c r="J3374" s="219">
        <f t="shared" si="105"/>
        <v>0</v>
      </c>
    </row>
    <row r="3375" spans="2:10">
      <c r="B3375" s="217">
        <v>41099</v>
      </c>
      <c r="C3375" s="218">
        <v>5.09</v>
      </c>
      <c r="D3375">
        <f>MAX(C3375:C$7096)</f>
        <v>5.0999999999999996</v>
      </c>
      <c r="E3375" s="219">
        <f t="shared" si="104"/>
        <v>-1.9607843137254485E-3</v>
      </c>
      <c r="H3375" s="241">
        <v>4.53</v>
      </c>
      <c r="I3375">
        <f>MAX(H3375:H$7096)</f>
        <v>4.53</v>
      </c>
      <c r="J3375" s="219">
        <f t="shared" si="105"/>
        <v>0</v>
      </c>
    </row>
    <row r="3376" spans="2:10">
      <c r="B3376" s="217">
        <v>41096</v>
      </c>
      <c r="C3376" s="218">
        <v>5.09</v>
      </c>
      <c r="D3376">
        <f>MAX(C3376:C$7096)</f>
        <v>5.0999999999999996</v>
      </c>
      <c r="E3376" s="219">
        <f t="shared" si="104"/>
        <v>-1.9607843137254485E-3</v>
      </c>
      <c r="H3376" s="241">
        <v>4.53</v>
      </c>
      <c r="I3376">
        <f>MAX(H3376:H$7096)</f>
        <v>4.53</v>
      </c>
      <c r="J3376" s="219">
        <f t="shared" si="105"/>
        <v>0</v>
      </c>
    </row>
    <row r="3377" spans="2:10">
      <c r="B3377" s="217">
        <v>41095</v>
      </c>
      <c r="C3377" s="218">
        <v>5.09</v>
      </c>
      <c r="D3377">
        <f>MAX(C3377:C$7096)</f>
        <v>5.0999999999999996</v>
      </c>
      <c r="E3377" s="219">
        <f t="shared" si="104"/>
        <v>-1.9607843137254485E-3</v>
      </c>
      <c r="H3377" s="241">
        <v>4.53</v>
      </c>
      <c r="I3377">
        <f>MAX(H3377:H$7096)</f>
        <v>4.53</v>
      </c>
      <c r="J3377" s="219">
        <f t="shared" si="105"/>
        <v>0</v>
      </c>
    </row>
    <row r="3378" spans="2:10">
      <c r="B3378" s="217">
        <v>41094</v>
      </c>
      <c r="C3378" s="218">
        <v>5.09</v>
      </c>
      <c r="D3378">
        <f>MAX(C3378:C$7096)</f>
        <v>5.0999999999999996</v>
      </c>
      <c r="E3378" s="219">
        <f t="shared" si="104"/>
        <v>-1.9607843137254485E-3</v>
      </c>
      <c r="H3378" s="241">
        <v>4.53</v>
      </c>
      <c r="I3378">
        <f>MAX(H3378:H$7096)</f>
        <v>4.53</v>
      </c>
      <c r="J3378" s="219">
        <f t="shared" si="105"/>
        <v>0</v>
      </c>
    </row>
    <row r="3379" spans="2:10">
      <c r="B3379" s="217">
        <v>41093</v>
      </c>
      <c r="C3379" s="218">
        <v>5.09</v>
      </c>
      <c r="D3379">
        <f>MAX(C3379:C$7096)</f>
        <v>5.0999999999999996</v>
      </c>
      <c r="E3379" s="219">
        <f t="shared" si="104"/>
        <v>-1.9607843137254485E-3</v>
      </c>
      <c r="H3379" s="241">
        <v>4.53</v>
      </c>
      <c r="I3379">
        <f>MAX(H3379:H$7096)</f>
        <v>4.53</v>
      </c>
      <c r="J3379" s="219">
        <f t="shared" si="105"/>
        <v>0</v>
      </c>
    </row>
    <row r="3380" spans="2:10">
      <c r="B3380" s="217">
        <v>41092</v>
      </c>
      <c r="C3380" s="218">
        <v>5.08</v>
      </c>
      <c r="D3380">
        <f>MAX(C3380:C$7096)</f>
        <v>5.0999999999999996</v>
      </c>
      <c r="E3380" s="219">
        <f t="shared" si="104"/>
        <v>-3.9215686274508971E-3</v>
      </c>
      <c r="H3380" s="241">
        <v>4.53</v>
      </c>
      <c r="I3380">
        <f>MAX(H3380:H$7096)</f>
        <v>4.53</v>
      </c>
      <c r="J3380" s="219">
        <f t="shared" si="105"/>
        <v>0</v>
      </c>
    </row>
    <row r="3381" spans="2:10">
      <c r="B3381" s="217">
        <v>41089</v>
      </c>
      <c r="C3381" s="218">
        <v>5.08</v>
      </c>
      <c r="D3381">
        <f>MAX(C3381:C$7096)</f>
        <v>5.0999999999999996</v>
      </c>
      <c r="E3381" s="219">
        <f t="shared" si="104"/>
        <v>-3.9215686274508971E-3</v>
      </c>
      <c r="H3381" s="241">
        <v>4.53</v>
      </c>
      <c r="I3381">
        <f>MAX(H3381:H$7096)</f>
        <v>4.53</v>
      </c>
      <c r="J3381" s="219">
        <f t="shared" si="105"/>
        <v>0</v>
      </c>
    </row>
    <row r="3382" spans="2:10">
      <c r="B3382" s="217">
        <v>41088</v>
      </c>
      <c r="C3382" s="218">
        <v>5.09</v>
      </c>
      <c r="D3382">
        <f>MAX(C3382:C$7096)</f>
        <v>5.0999999999999996</v>
      </c>
      <c r="E3382" s="219">
        <f t="shared" si="104"/>
        <v>-1.9607843137254485E-3</v>
      </c>
      <c r="H3382" s="241">
        <v>4.53</v>
      </c>
      <c r="I3382">
        <f>MAX(H3382:H$7096)</f>
        <v>4.53</v>
      </c>
      <c r="J3382" s="219">
        <f t="shared" si="105"/>
        <v>0</v>
      </c>
    </row>
    <row r="3383" spans="2:10">
      <c r="B3383" s="217">
        <v>41087</v>
      </c>
      <c r="C3383" s="218">
        <v>5.09</v>
      </c>
      <c r="D3383">
        <f>MAX(C3383:C$7096)</f>
        <v>5.0999999999999996</v>
      </c>
      <c r="E3383" s="219">
        <f t="shared" si="104"/>
        <v>-1.9607843137254485E-3</v>
      </c>
      <c r="H3383" s="241">
        <v>4.53</v>
      </c>
      <c r="I3383">
        <f>MAX(H3383:H$7096)</f>
        <v>4.53</v>
      </c>
      <c r="J3383" s="219">
        <f t="shared" si="105"/>
        <v>0</v>
      </c>
    </row>
    <row r="3384" spans="2:10">
      <c r="B3384" s="217">
        <v>41086</v>
      </c>
      <c r="C3384" s="218">
        <v>5.08</v>
      </c>
      <c r="D3384">
        <f>MAX(C3384:C$7096)</f>
        <v>5.0999999999999996</v>
      </c>
      <c r="E3384" s="219">
        <f t="shared" si="104"/>
        <v>-3.9215686274508971E-3</v>
      </c>
      <c r="H3384" s="241">
        <v>4.53</v>
      </c>
      <c r="I3384">
        <f>MAX(H3384:H$7096)</f>
        <v>4.53</v>
      </c>
      <c r="J3384" s="219">
        <f t="shared" si="105"/>
        <v>0</v>
      </c>
    </row>
    <row r="3385" spans="2:10">
      <c r="B3385" s="217">
        <v>41085</v>
      </c>
      <c r="C3385" s="218">
        <v>5.0999999999999996</v>
      </c>
      <c r="D3385">
        <f>MAX(C3385:C$7096)</f>
        <v>5.0999999999999996</v>
      </c>
      <c r="E3385" s="219">
        <f t="shared" si="104"/>
        <v>0</v>
      </c>
      <c r="H3385" s="241">
        <v>4.53</v>
      </c>
      <c r="I3385">
        <f>MAX(H3385:H$7096)</f>
        <v>4.53</v>
      </c>
      <c r="J3385" s="219">
        <f t="shared" si="105"/>
        <v>0</v>
      </c>
    </row>
    <row r="3386" spans="2:10">
      <c r="B3386" s="217">
        <v>41082</v>
      </c>
      <c r="C3386" s="218">
        <v>5.09</v>
      </c>
      <c r="D3386">
        <f>MAX(C3386:C$7096)</f>
        <v>5.09</v>
      </c>
      <c r="E3386" s="219">
        <f t="shared" si="104"/>
        <v>0</v>
      </c>
      <c r="H3386" s="241">
        <v>4.53</v>
      </c>
      <c r="I3386">
        <f>MAX(H3386:H$7096)</f>
        <v>4.53</v>
      </c>
      <c r="J3386" s="219">
        <f t="shared" si="105"/>
        <v>0</v>
      </c>
    </row>
    <row r="3387" spans="2:10">
      <c r="B3387" s="217">
        <v>41081</v>
      </c>
      <c r="C3387" s="218">
        <v>5.09</v>
      </c>
      <c r="D3387">
        <f>MAX(C3387:C$7096)</f>
        <v>5.09</v>
      </c>
      <c r="E3387" s="219">
        <f t="shared" si="104"/>
        <v>0</v>
      </c>
      <c r="H3387" s="241">
        <v>4.53</v>
      </c>
      <c r="I3387">
        <f>MAX(H3387:H$7096)</f>
        <v>4.53</v>
      </c>
      <c r="J3387" s="219">
        <f t="shared" si="105"/>
        <v>0</v>
      </c>
    </row>
    <row r="3388" spans="2:10">
      <c r="B3388" s="217">
        <v>41080</v>
      </c>
      <c r="C3388" s="218">
        <v>5.09</v>
      </c>
      <c r="D3388">
        <f>MAX(C3388:C$7096)</f>
        <v>5.09</v>
      </c>
      <c r="E3388" s="219">
        <f t="shared" si="104"/>
        <v>0</v>
      </c>
      <c r="H3388" s="241">
        <v>4.53</v>
      </c>
      <c r="I3388">
        <f>MAX(H3388:H$7096)</f>
        <v>4.53</v>
      </c>
      <c r="J3388" s="219">
        <f t="shared" si="105"/>
        <v>0</v>
      </c>
    </row>
    <row r="3389" spans="2:10">
      <c r="B3389" s="217">
        <v>41079</v>
      </c>
      <c r="C3389" s="218">
        <v>5.09</v>
      </c>
      <c r="D3389">
        <f>MAX(C3389:C$7096)</f>
        <v>5.09</v>
      </c>
      <c r="E3389" s="219">
        <f t="shared" si="104"/>
        <v>0</v>
      </c>
      <c r="H3389" s="241">
        <v>4.53</v>
      </c>
      <c r="I3389">
        <f>MAX(H3389:H$7096)</f>
        <v>4.53</v>
      </c>
      <c r="J3389" s="219">
        <f t="shared" si="105"/>
        <v>0</v>
      </c>
    </row>
    <row r="3390" spans="2:10">
      <c r="B3390" s="217">
        <v>41078</v>
      </c>
      <c r="C3390" s="218">
        <v>5.09</v>
      </c>
      <c r="D3390">
        <f>MAX(C3390:C$7096)</f>
        <v>5.09</v>
      </c>
      <c r="E3390" s="219">
        <f t="shared" si="104"/>
        <v>0</v>
      </c>
      <c r="H3390" s="241">
        <v>4.53</v>
      </c>
      <c r="I3390">
        <f>MAX(H3390:H$7096)</f>
        <v>4.53</v>
      </c>
      <c r="J3390" s="219">
        <f t="shared" si="105"/>
        <v>0</v>
      </c>
    </row>
    <row r="3391" spans="2:10">
      <c r="B3391" s="217">
        <v>41075</v>
      </c>
      <c r="C3391" s="218">
        <v>5.08</v>
      </c>
      <c r="D3391">
        <f>MAX(C3391:C$7096)</f>
        <v>5.09</v>
      </c>
      <c r="E3391" s="219">
        <f t="shared" si="104"/>
        <v>-1.9646365422396439E-3</v>
      </c>
      <c r="H3391" s="241">
        <v>4.53</v>
      </c>
      <c r="I3391">
        <f>MAX(H3391:H$7096)</f>
        <v>4.53</v>
      </c>
      <c r="J3391" s="219">
        <f t="shared" si="105"/>
        <v>0</v>
      </c>
    </row>
    <row r="3392" spans="2:10">
      <c r="B3392" s="217">
        <v>41074</v>
      </c>
      <c r="C3392" s="218">
        <v>5.09</v>
      </c>
      <c r="D3392">
        <f>MAX(C3392:C$7096)</f>
        <v>5.09</v>
      </c>
      <c r="E3392" s="219">
        <f t="shared" si="104"/>
        <v>0</v>
      </c>
      <c r="H3392" s="241">
        <v>4.53</v>
      </c>
      <c r="I3392">
        <f>MAX(H3392:H$7096)</f>
        <v>4.53</v>
      </c>
      <c r="J3392" s="219">
        <f t="shared" si="105"/>
        <v>0</v>
      </c>
    </row>
    <row r="3393" spans="2:10">
      <c r="B3393" s="217">
        <v>41073</v>
      </c>
      <c r="C3393" s="218">
        <v>5.09</v>
      </c>
      <c r="D3393">
        <f>MAX(C3393:C$7096)</f>
        <v>5.09</v>
      </c>
      <c r="E3393" s="219">
        <f t="shared" si="104"/>
        <v>0</v>
      </c>
      <c r="H3393" s="241">
        <v>4.53</v>
      </c>
      <c r="I3393">
        <f>MAX(H3393:H$7096)</f>
        <v>4.53</v>
      </c>
      <c r="J3393" s="219">
        <f t="shared" si="105"/>
        <v>0</v>
      </c>
    </row>
    <row r="3394" spans="2:10">
      <c r="B3394" s="217">
        <v>41072</v>
      </c>
      <c r="C3394" s="218">
        <v>5.08</v>
      </c>
      <c r="D3394">
        <f>MAX(C3394:C$7096)</f>
        <v>5.08</v>
      </c>
      <c r="E3394" s="219">
        <f t="shared" ref="E3394:E3457" si="106">(C3394-D3394)/D3394</f>
        <v>0</v>
      </c>
      <c r="H3394" s="241">
        <v>4.53</v>
      </c>
      <c r="I3394">
        <f>MAX(H3394:H$7096)</f>
        <v>4.53</v>
      </c>
      <c r="J3394" s="219">
        <f t="shared" ref="J3394:J3457" si="107">(H3394-I3394)/I3394</f>
        <v>0</v>
      </c>
    </row>
    <row r="3395" spans="2:10">
      <c r="B3395" s="217">
        <v>41071</v>
      </c>
      <c r="C3395" s="218">
        <v>5.08</v>
      </c>
      <c r="D3395">
        <f>MAX(C3395:C$7096)</f>
        <v>5.08</v>
      </c>
      <c r="E3395" s="219">
        <f t="shared" si="106"/>
        <v>0</v>
      </c>
      <c r="H3395" s="241">
        <v>4.53</v>
      </c>
      <c r="I3395">
        <f>MAX(H3395:H$7096)</f>
        <v>4.53</v>
      </c>
      <c r="J3395" s="219">
        <f t="shared" si="107"/>
        <v>0</v>
      </c>
    </row>
    <row r="3396" spans="2:10">
      <c r="B3396" s="217">
        <v>41068</v>
      </c>
      <c r="C3396" s="218">
        <v>5.08</v>
      </c>
      <c r="D3396">
        <f>MAX(C3396:C$7096)</f>
        <v>5.08</v>
      </c>
      <c r="E3396" s="219">
        <f t="shared" si="106"/>
        <v>0</v>
      </c>
      <c r="H3396" s="241">
        <v>4.53</v>
      </c>
      <c r="I3396">
        <f>MAX(H3396:H$7096)</f>
        <v>4.53</v>
      </c>
      <c r="J3396" s="219">
        <f t="shared" si="107"/>
        <v>0</v>
      </c>
    </row>
    <row r="3397" spans="2:10">
      <c r="B3397" s="217">
        <v>41067</v>
      </c>
      <c r="C3397" s="218">
        <v>5.08</v>
      </c>
      <c r="D3397">
        <f>MAX(C3397:C$7096)</f>
        <v>5.08</v>
      </c>
      <c r="E3397" s="219">
        <f t="shared" si="106"/>
        <v>0</v>
      </c>
      <c r="H3397" s="241">
        <v>4.53</v>
      </c>
      <c r="I3397">
        <f>MAX(H3397:H$7096)</f>
        <v>4.53</v>
      </c>
      <c r="J3397" s="219">
        <f t="shared" si="107"/>
        <v>0</v>
      </c>
    </row>
    <row r="3398" spans="2:10">
      <c r="B3398" s="217">
        <v>41066</v>
      </c>
      <c r="C3398" s="218">
        <v>5.08</v>
      </c>
      <c r="D3398">
        <f>MAX(C3398:C$7096)</f>
        <v>5.08</v>
      </c>
      <c r="E3398" s="219">
        <f t="shared" si="106"/>
        <v>0</v>
      </c>
      <c r="H3398" s="241">
        <v>4.53</v>
      </c>
      <c r="I3398">
        <f>MAX(H3398:H$7096)</f>
        <v>4.53</v>
      </c>
      <c r="J3398" s="219">
        <f t="shared" si="107"/>
        <v>0</v>
      </c>
    </row>
    <row r="3399" spans="2:10">
      <c r="B3399" s="217">
        <v>41065</v>
      </c>
      <c r="C3399" s="218">
        <v>5.07</v>
      </c>
      <c r="D3399">
        <f>MAX(C3399:C$7096)</f>
        <v>5.07</v>
      </c>
      <c r="E3399" s="219">
        <f t="shared" si="106"/>
        <v>0</v>
      </c>
      <c r="H3399" s="241">
        <v>4.53</v>
      </c>
      <c r="I3399">
        <f>MAX(H3399:H$7096)</f>
        <v>4.53</v>
      </c>
      <c r="J3399" s="219">
        <f t="shared" si="107"/>
        <v>0</v>
      </c>
    </row>
    <row r="3400" spans="2:10">
      <c r="B3400" s="217">
        <v>41064</v>
      </c>
      <c r="C3400" s="218">
        <v>5.07</v>
      </c>
      <c r="D3400">
        <f>MAX(C3400:C$7096)</f>
        <v>5.07</v>
      </c>
      <c r="E3400" s="219">
        <f t="shared" si="106"/>
        <v>0</v>
      </c>
      <c r="H3400" s="241">
        <v>4.53</v>
      </c>
      <c r="I3400">
        <f>MAX(H3400:H$7096)</f>
        <v>4.53</v>
      </c>
      <c r="J3400" s="219">
        <f t="shared" si="107"/>
        <v>0</v>
      </c>
    </row>
    <row r="3401" spans="2:10">
      <c r="B3401" s="217">
        <v>41061</v>
      </c>
      <c r="C3401" s="218">
        <v>5.07</v>
      </c>
      <c r="D3401">
        <f>MAX(C3401:C$7096)</f>
        <v>5.07</v>
      </c>
      <c r="E3401" s="219">
        <f t="shared" si="106"/>
        <v>0</v>
      </c>
      <c r="H3401" s="241">
        <v>4.53</v>
      </c>
      <c r="I3401">
        <f>MAX(H3401:H$7096)</f>
        <v>4.53</v>
      </c>
      <c r="J3401" s="219">
        <f t="shared" si="107"/>
        <v>0</v>
      </c>
    </row>
    <row r="3402" spans="2:10">
      <c r="B3402" s="217">
        <v>41060</v>
      </c>
      <c r="C3402" s="218">
        <v>5.07</v>
      </c>
      <c r="D3402">
        <f>MAX(C3402:C$7096)</f>
        <v>5.07</v>
      </c>
      <c r="E3402" s="219">
        <f t="shared" si="106"/>
        <v>0</v>
      </c>
      <c r="H3402" s="241">
        <v>4.53</v>
      </c>
      <c r="I3402">
        <f>MAX(H3402:H$7096)</f>
        <v>4.53</v>
      </c>
      <c r="J3402" s="219">
        <f t="shared" si="107"/>
        <v>0</v>
      </c>
    </row>
    <row r="3403" spans="2:10">
      <c r="B3403" s="217">
        <v>41059</v>
      </c>
      <c r="C3403" s="218">
        <v>5.07</v>
      </c>
      <c r="D3403">
        <f>MAX(C3403:C$7096)</f>
        <v>5.07</v>
      </c>
      <c r="E3403" s="219">
        <f t="shared" si="106"/>
        <v>0</v>
      </c>
      <c r="H3403" s="241">
        <v>4.34</v>
      </c>
      <c r="I3403">
        <f>MAX(H3403:H$7096)</f>
        <v>4.34</v>
      </c>
      <c r="J3403" s="219">
        <f t="shared" si="107"/>
        <v>0</v>
      </c>
    </row>
    <row r="3404" spans="2:10">
      <c r="B3404" s="217">
        <v>41058</v>
      </c>
      <c r="C3404" s="218">
        <v>5.0599999999999996</v>
      </c>
      <c r="D3404">
        <f>MAX(C3404:C$7096)</f>
        <v>5.0599999999999996</v>
      </c>
      <c r="E3404" s="219">
        <f t="shared" si="106"/>
        <v>0</v>
      </c>
      <c r="H3404" s="241">
        <v>4.34</v>
      </c>
      <c r="I3404">
        <f>MAX(H3404:H$7096)</f>
        <v>4.34</v>
      </c>
      <c r="J3404" s="219">
        <f t="shared" si="107"/>
        <v>0</v>
      </c>
    </row>
    <row r="3405" spans="2:10">
      <c r="B3405" s="217">
        <v>41057</v>
      </c>
      <c r="C3405" s="218">
        <v>5.0599999999999996</v>
      </c>
      <c r="D3405">
        <f>MAX(C3405:C$7096)</f>
        <v>5.0599999999999996</v>
      </c>
      <c r="E3405" s="219">
        <f t="shared" si="106"/>
        <v>0</v>
      </c>
      <c r="H3405" s="241">
        <v>4.34</v>
      </c>
      <c r="I3405">
        <f>MAX(H3405:H$7096)</f>
        <v>4.34</v>
      </c>
      <c r="J3405" s="219">
        <f t="shared" si="107"/>
        <v>0</v>
      </c>
    </row>
    <row r="3406" spans="2:10">
      <c r="B3406" s="217">
        <v>41054</v>
      </c>
      <c r="C3406" s="218">
        <v>5.0599999999999996</v>
      </c>
      <c r="D3406">
        <f>MAX(C3406:C$7096)</f>
        <v>5.0599999999999996</v>
      </c>
      <c r="E3406" s="219">
        <f t="shared" si="106"/>
        <v>0</v>
      </c>
      <c r="H3406" s="241">
        <v>4.34</v>
      </c>
      <c r="I3406">
        <f>MAX(H3406:H$7096)</f>
        <v>4.34</v>
      </c>
      <c r="J3406" s="219">
        <f t="shared" si="107"/>
        <v>0</v>
      </c>
    </row>
    <row r="3407" spans="2:10">
      <c r="B3407" s="217">
        <v>41053</v>
      </c>
      <c r="C3407" s="218">
        <v>5.0599999999999996</v>
      </c>
      <c r="D3407">
        <f>MAX(C3407:C$7096)</f>
        <v>5.0599999999999996</v>
      </c>
      <c r="E3407" s="219">
        <f t="shared" si="106"/>
        <v>0</v>
      </c>
      <c r="H3407" s="241">
        <v>4.34</v>
      </c>
      <c r="I3407">
        <f>MAX(H3407:H$7096)</f>
        <v>4.34</v>
      </c>
      <c r="J3407" s="219">
        <f t="shared" si="107"/>
        <v>0</v>
      </c>
    </row>
    <row r="3408" spans="2:10">
      <c r="B3408" s="217">
        <v>41052</v>
      </c>
      <c r="C3408" s="218">
        <v>5.0599999999999996</v>
      </c>
      <c r="D3408">
        <f>MAX(C3408:C$7096)</f>
        <v>5.0599999999999996</v>
      </c>
      <c r="E3408" s="219">
        <f t="shared" si="106"/>
        <v>0</v>
      </c>
      <c r="H3408" s="241">
        <v>4.34</v>
      </c>
      <c r="I3408">
        <f>MAX(H3408:H$7096)</f>
        <v>4.34</v>
      </c>
      <c r="J3408" s="219">
        <f t="shared" si="107"/>
        <v>0</v>
      </c>
    </row>
    <row r="3409" spans="2:10">
      <c r="B3409" s="217">
        <v>41051</v>
      </c>
      <c r="C3409" s="218">
        <v>5.05</v>
      </c>
      <c r="D3409">
        <f>MAX(C3409:C$7096)</f>
        <v>5.05</v>
      </c>
      <c r="E3409" s="219">
        <f t="shared" si="106"/>
        <v>0</v>
      </c>
      <c r="H3409" s="241">
        <v>4.34</v>
      </c>
      <c r="I3409">
        <f>MAX(H3409:H$7096)</f>
        <v>4.34</v>
      </c>
      <c r="J3409" s="219">
        <f t="shared" si="107"/>
        <v>0</v>
      </c>
    </row>
    <row r="3410" spans="2:10">
      <c r="B3410" s="217">
        <v>41050</v>
      </c>
      <c r="C3410" s="218">
        <v>5.05</v>
      </c>
      <c r="D3410">
        <f>MAX(C3410:C$7096)</f>
        <v>5.05</v>
      </c>
      <c r="E3410" s="219">
        <f t="shared" si="106"/>
        <v>0</v>
      </c>
      <c r="H3410" s="241">
        <v>4.34</v>
      </c>
      <c r="I3410">
        <f>MAX(H3410:H$7096)</f>
        <v>4.34</v>
      </c>
      <c r="J3410" s="219">
        <f t="shared" si="107"/>
        <v>0</v>
      </c>
    </row>
    <row r="3411" spans="2:10">
      <c r="B3411" s="217">
        <v>41047</v>
      </c>
      <c r="C3411" s="218">
        <v>5.05</v>
      </c>
      <c r="D3411">
        <f>MAX(C3411:C$7096)</f>
        <v>5.05</v>
      </c>
      <c r="E3411" s="219">
        <f t="shared" si="106"/>
        <v>0</v>
      </c>
      <c r="H3411" s="241">
        <v>4.34</v>
      </c>
      <c r="I3411">
        <f>MAX(H3411:H$7096)</f>
        <v>4.34</v>
      </c>
      <c r="J3411" s="219">
        <f t="shared" si="107"/>
        <v>0</v>
      </c>
    </row>
    <row r="3412" spans="2:10">
      <c r="B3412" s="217">
        <v>41046</v>
      </c>
      <c r="C3412" s="218">
        <v>5.05</v>
      </c>
      <c r="D3412">
        <f>MAX(C3412:C$7096)</f>
        <v>5.05</v>
      </c>
      <c r="E3412" s="219">
        <f t="shared" si="106"/>
        <v>0</v>
      </c>
      <c r="H3412" s="241">
        <v>4.34</v>
      </c>
      <c r="I3412">
        <f>MAX(H3412:H$7096)</f>
        <v>4.34</v>
      </c>
      <c r="J3412" s="219">
        <f t="shared" si="107"/>
        <v>0</v>
      </c>
    </row>
    <row r="3413" spans="2:10">
      <c r="B3413" s="217">
        <v>41045</v>
      </c>
      <c r="C3413" s="218">
        <v>5.05</v>
      </c>
      <c r="D3413">
        <f>MAX(C3413:C$7096)</f>
        <v>5.05</v>
      </c>
      <c r="E3413" s="219">
        <f t="shared" si="106"/>
        <v>0</v>
      </c>
      <c r="H3413" s="241">
        <v>4.34</v>
      </c>
      <c r="I3413">
        <f>MAX(H3413:H$7096)</f>
        <v>4.34</v>
      </c>
      <c r="J3413" s="219">
        <f t="shared" si="107"/>
        <v>0</v>
      </c>
    </row>
    <row r="3414" spans="2:10">
      <c r="B3414" s="217">
        <v>41044</v>
      </c>
      <c r="C3414" s="218">
        <v>5.05</v>
      </c>
      <c r="D3414">
        <f>MAX(C3414:C$7096)</f>
        <v>5.05</v>
      </c>
      <c r="E3414" s="219">
        <f t="shared" si="106"/>
        <v>0</v>
      </c>
      <c r="H3414" s="241">
        <v>4.34</v>
      </c>
      <c r="I3414">
        <f>MAX(H3414:H$7096)</f>
        <v>4.34</v>
      </c>
      <c r="J3414" s="219">
        <f t="shared" si="107"/>
        <v>0</v>
      </c>
    </row>
    <row r="3415" spans="2:10">
      <c r="B3415" s="217">
        <v>41043</v>
      </c>
      <c r="C3415" s="218">
        <v>5.04</v>
      </c>
      <c r="D3415">
        <f>MAX(C3415:C$7096)</f>
        <v>5.04</v>
      </c>
      <c r="E3415" s="219">
        <f t="shared" si="106"/>
        <v>0</v>
      </c>
      <c r="H3415" s="241">
        <v>4.34</v>
      </c>
      <c r="I3415">
        <f>MAX(H3415:H$7096)</f>
        <v>4.34</v>
      </c>
      <c r="J3415" s="219">
        <f t="shared" si="107"/>
        <v>0</v>
      </c>
    </row>
    <row r="3416" spans="2:10">
      <c r="B3416" s="217">
        <v>41040</v>
      </c>
      <c r="C3416" s="218">
        <v>5.04</v>
      </c>
      <c r="D3416">
        <f>MAX(C3416:C$7096)</f>
        <v>5.04</v>
      </c>
      <c r="E3416" s="219">
        <f t="shared" si="106"/>
        <v>0</v>
      </c>
      <c r="H3416" s="241">
        <v>4.34</v>
      </c>
      <c r="I3416">
        <f>MAX(H3416:H$7096)</f>
        <v>4.34</v>
      </c>
      <c r="J3416" s="219">
        <f t="shared" si="107"/>
        <v>0</v>
      </c>
    </row>
    <row r="3417" spans="2:10">
      <c r="B3417" s="217">
        <v>41039</v>
      </c>
      <c r="C3417" s="218">
        <v>5.03</v>
      </c>
      <c r="D3417">
        <f>MAX(C3417:C$7096)</f>
        <v>5.03</v>
      </c>
      <c r="E3417" s="219">
        <f t="shared" si="106"/>
        <v>0</v>
      </c>
      <c r="H3417" s="241">
        <v>4.34</v>
      </c>
      <c r="I3417">
        <f>MAX(H3417:H$7096)</f>
        <v>4.34</v>
      </c>
      <c r="J3417" s="219">
        <f t="shared" si="107"/>
        <v>0</v>
      </c>
    </row>
    <row r="3418" spans="2:10">
      <c r="B3418" s="217">
        <v>41038</v>
      </c>
      <c r="C3418" s="218">
        <v>5.03</v>
      </c>
      <c r="D3418">
        <f>MAX(C3418:C$7096)</f>
        <v>5.03</v>
      </c>
      <c r="E3418" s="219">
        <f t="shared" si="106"/>
        <v>0</v>
      </c>
      <c r="H3418" s="241">
        <v>4.34</v>
      </c>
      <c r="I3418">
        <f>MAX(H3418:H$7096)</f>
        <v>4.34</v>
      </c>
      <c r="J3418" s="219">
        <f t="shared" si="107"/>
        <v>0</v>
      </c>
    </row>
    <row r="3419" spans="2:10">
      <c r="B3419" s="217">
        <v>41037</v>
      </c>
      <c r="C3419" s="218">
        <v>5.03</v>
      </c>
      <c r="D3419">
        <f>MAX(C3419:C$7096)</f>
        <v>5.03</v>
      </c>
      <c r="E3419" s="219">
        <f t="shared" si="106"/>
        <v>0</v>
      </c>
      <c r="H3419" s="241">
        <v>4.34</v>
      </c>
      <c r="I3419">
        <f>MAX(H3419:H$7096)</f>
        <v>4.34</v>
      </c>
      <c r="J3419" s="219">
        <f t="shared" si="107"/>
        <v>0</v>
      </c>
    </row>
    <row r="3420" spans="2:10">
      <c r="B3420" s="217">
        <v>41036</v>
      </c>
      <c r="C3420" s="218">
        <v>5.03</v>
      </c>
      <c r="D3420">
        <f>MAX(C3420:C$7096)</f>
        <v>5.03</v>
      </c>
      <c r="E3420" s="219">
        <f t="shared" si="106"/>
        <v>0</v>
      </c>
      <c r="H3420" s="241">
        <v>4.34</v>
      </c>
      <c r="I3420">
        <f>MAX(H3420:H$7096)</f>
        <v>4.34</v>
      </c>
      <c r="J3420" s="219">
        <f t="shared" si="107"/>
        <v>0</v>
      </c>
    </row>
    <row r="3421" spans="2:10">
      <c r="B3421" s="217">
        <v>41033</v>
      </c>
      <c r="C3421" s="218">
        <v>5.03</v>
      </c>
      <c r="D3421">
        <f>MAX(C3421:C$7096)</f>
        <v>5.03</v>
      </c>
      <c r="E3421" s="219">
        <f t="shared" si="106"/>
        <v>0</v>
      </c>
      <c r="H3421" s="241">
        <v>4.34</v>
      </c>
      <c r="I3421">
        <f>MAX(H3421:H$7096)</f>
        <v>4.34</v>
      </c>
      <c r="J3421" s="219">
        <f t="shared" si="107"/>
        <v>0</v>
      </c>
    </row>
    <row r="3422" spans="2:10">
      <c r="B3422" s="217">
        <v>41032</v>
      </c>
      <c r="C3422" s="218">
        <v>5.0199999999999996</v>
      </c>
      <c r="D3422">
        <f>MAX(C3422:C$7096)</f>
        <v>5.0199999999999996</v>
      </c>
      <c r="E3422" s="219">
        <f t="shared" si="106"/>
        <v>0</v>
      </c>
      <c r="H3422" s="241">
        <v>4.34</v>
      </c>
      <c r="I3422">
        <f>MAX(H3422:H$7096)</f>
        <v>4.34</v>
      </c>
      <c r="J3422" s="219">
        <f t="shared" si="107"/>
        <v>0</v>
      </c>
    </row>
    <row r="3423" spans="2:10">
      <c r="B3423" s="217">
        <v>41031</v>
      </c>
      <c r="C3423" s="218">
        <v>5.0199999999999996</v>
      </c>
      <c r="D3423">
        <f>MAX(C3423:C$7096)</f>
        <v>5.0199999999999996</v>
      </c>
      <c r="E3423" s="219">
        <f t="shared" si="106"/>
        <v>0</v>
      </c>
      <c r="H3423" s="241">
        <v>4.34</v>
      </c>
      <c r="I3423">
        <f>MAX(H3423:H$7096)</f>
        <v>4.34</v>
      </c>
      <c r="J3423" s="219">
        <f t="shared" si="107"/>
        <v>0</v>
      </c>
    </row>
    <row r="3424" spans="2:10">
      <c r="B3424" s="217">
        <v>41030</v>
      </c>
      <c r="C3424" s="218">
        <v>5.0199999999999996</v>
      </c>
      <c r="D3424">
        <f>MAX(C3424:C$7096)</f>
        <v>5.0199999999999996</v>
      </c>
      <c r="E3424" s="219">
        <f t="shared" si="106"/>
        <v>0</v>
      </c>
      <c r="H3424" s="241">
        <v>4.34</v>
      </c>
      <c r="I3424">
        <f>MAX(H3424:H$7096)</f>
        <v>4.34</v>
      </c>
      <c r="J3424" s="219">
        <f t="shared" si="107"/>
        <v>0</v>
      </c>
    </row>
    <row r="3425" spans="2:10">
      <c r="B3425" s="217">
        <v>41029</v>
      </c>
      <c r="C3425" s="218">
        <v>5.0199999999999996</v>
      </c>
      <c r="D3425">
        <f>MAX(C3425:C$7096)</f>
        <v>5.0199999999999996</v>
      </c>
      <c r="E3425" s="219">
        <f t="shared" si="106"/>
        <v>0</v>
      </c>
      <c r="H3425" s="241">
        <v>4.34</v>
      </c>
      <c r="I3425">
        <f>MAX(H3425:H$7096)</f>
        <v>4.34</v>
      </c>
      <c r="J3425" s="219">
        <f t="shared" si="107"/>
        <v>0</v>
      </c>
    </row>
    <row r="3426" spans="2:10">
      <c r="B3426" s="217">
        <v>41026</v>
      </c>
      <c r="C3426" s="218">
        <v>5.0199999999999996</v>
      </c>
      <c r="D3426">
        <f>MAX(C3426:C$7096)</f>
        <v>5.0199999999999996</v>
      </c>
      <c r="E3426" s="219">
        <f t="shared" si="106"/>
        <v>0</v>
      </c>
      <c r="H3426" s="241">
        <v>4.34</v>
      </c>
      <c r="I3426">
        <f>MAX(H3426:H$7096)</f>
        <v>4.34</v>
      </c>
      <c r="J3426" s="219">
        <f t="shared" si="107"/>
        <v>0</v>
      </c>
    </row>
    <row r="3427" spans="2:10">
      <c r="B3427" s="217">
        <v>41025</v>
      </c>
      <c r="C3427" s="218">
        <v>5.01</v>
      </c>
      <c r="D3427">
        <f>MAX(C3427:C$7096)</f>
        <v>5.01</v>
      </c>
      <c r="E3427" s="219">
        <f t="shared" si="106"/>
        <v>0</v>
      </c>
      <c r="H3427" s="241">
        <v>4.34</v>
      </c>
      <c r="I3427">
        <f>MAX(H3427:H$7096)</f>
        <v>4.34</v>
      </c>
      <c r="J3427" s="219">
        <f t="shared" si="107"/>
        <v>0</v>
      </c>
    </row>
    <row r="3428" spans="2:10">
      <c r="B3428" s="217">
        <v>41024</v>
      </c>
      <c r="C3428" s="218">
        <v>5.01</v>
      </c>
      <c r="D3428">
        <f>MAX(C3428:C$7096)</f>
        <v>5.01</v>
      </c>
      <c r="E3428" s="219">
        <f t="shared" si="106"/>
        <v>0</v>
      </c>
      <c r="H3428" s="241">
        <v>4.34</v>
      </c>
      <c r="I3428">
        <f>MAX(H3428:H$7096)</f>
        <v>4.34</v>
      </c>
      <c r="J3428" s="219">
        <f t="shared" si="107"/>
        <v>0</v>
      </c>
    </row>
    <row r="3429" spans="2:10">
      <c r="B3429" s="217">
        <v>41023</v>
      </c>
      <c r="C3429" s="218">
        <v>5.01</v>
      </c>
      <c r="D3429">
        <f>MAX(C3429:C$7096)</f>
        <v>5.01</v>
      </c>
      <c r="E3429" s="219">
        <f t="shared" si="106"/>
        <v>0</v>
      </c>
      <c r="H3429" s="241">
        <v>4.34</v>
      </c>
      <c r="I3429">
        <f>MAX(H3429:H$7096)</f>
        <v>4.34</v>
      </c>
      <c r="J3429" s="219">
        <f t="shared" si="107"/>
        <v>0</v>
      </c>
    </row>
    <row r="3430" spans="2:10">
      <c r="B3430" s="217">
        <v>41022</v>
      </c>
      <c r="C3430" s="218">
        <v>5</v>
      </c>
      <c r="D3430">
        <f>MAX(C3430:C$7096)</f>
        <v>5</v>
      </c>
      <c r="E3430" s="219">
        <f t="shared" si="106"/>
        <v>0</v>
      </c>
      <c r="H3430" s="241">
        <v>4.34</v>
      </c>
      <c r="I3430">
        <f>MAX(H3430:H$7096)</f>
        <v>4.34</v>
      </c>
      <c r="J3430" s="219">
        <f t="shared" si="107"/>
        <v>0</v>
      </c>
    </row>
    <row r="3431" spans="2:10">
      <c r="B3431" s="217">
        <v>41019</v>
      </c>
      <c r="C3431" s="218">
        <v>4.9400000000000004</v>
      </c>
      <c r="D3431">
        <f>MAX(C3431:C$7096)</f>
        <v>4.9400000000000004</v>
      </c>
      <c r="E3431" s="219">
        <f t="shared" si="106"/>
        <v>0</v>
      </c>
      <c r="H3431" s="241">
        <v>4.34</v>
      </c>
      <c r="I3431">
        <f>MAX(H3431:H$7096)</f>
        <v>4.34</v>
      </c>
      <c r="J3431" s="219">
        <f t="shared" si="107"/>
        <v>0</v>
      </c>
    </row>
    <row r="3432" spans="2:10">
      <c r="B3432" s="217">
        <v>41018</v>
      </c>
      <c r="C3432" s="218">
        <v>4.9400000000000004</v>
      </c>
      <c r="D3432">
        <f>MAX(C3432:C$7096)</f>
        <v>4.9400000000000004</v>
      </c>
      <c r="E3432" s="219">
        <f t="shared" si="106"/>
        <v>0</v>
      </c>
      <c r="H3432" s="241">
        <v>4.34</v>
      </c>
      <c r="I3432">
        <f>MAX(H3432:H$7096)</f>
        <v>4.34</v>
      </c>
      <c r="J3432" s="219">
        <f t="shared" si="107"/>
        <v>0</v>
      </c>
    </row>
    <row r="3433" spans="2:10">
      <c r="B3433" s="217">
        <v>41017</v>
      </c>
      <c r="C3433" s="218">
        <v>4.9400000000000004</v>
      </c>
      <c r="D3433">
        <f>MAX(C3433:C$7096)</f>
        <v>4.9400000000000004</v>
      </c>
      <c r="E3433" s="219">
        <f t="shared" si="106"/>
        <v>0</v>
      </c>
      <c r="H3433" s="241">
        <v>4.34</v>
      </c>
      <c r="I3433">
        <f>MAX(H3433:H$7096)</f>
        <v>4.34</v>
      </c>
      <c r="J3433" s="219">
        <f t="shared" si="107"/>
        <v>0</v>
      </c>
    </row>
    <row r="3434" spans="2:10">
      <c r="B3434" s="217">
        <v>41016</v>
      </c>
      <c r="C3434" s="218">
        <v>4.9400000000000004</v>
      </c>
      <c r="D3434">
        <f>MAX(C3434:C$7096)</f>
        <v>4.9400000000000004</v>
      </c>
      <c r="E3434" s="219">
        <f t="shared" si="106"/>
        <v>0</v>
      </c>
      <c r="H3434" s="241">
        <v>4.34</v>
      </c>
      <c r="I3434">
        <f>MAX(H3434:H$7096)</f>
        <v>4.34</v>
      </c>
      <c r="J3434" s="219">
        <f t="shared" si="107"/>
        <v>0</v>
      </c>
    </row>
    <row r="3435" spans="2:10">
      <c r="B3435" s="217">
        <v>41015</v>
      </c>
      <c r="C3435" s="218">
        <v>4.93</v>
      </c>
      <c r="D3435">
        <f>MAX(C3435:C$7096)</f>
        <v>4.93</v>
      </c>
      <c r="E3435" s="219">
        <f t="shared" si="106"/>
        <v>0</v>
      </c>
      <c r="H3435" s="241">
        <v>4.34</v>
      </c>
      <c r="I3435">
        <f>MAX(H3435:H$7096)</f>
        <v>4.34</v>
      </c>
      <c r="J3435" s="219">
        <f t="shared" si="107"/>
        <v>0</v>
      </c>
    </row>
    <row r="3436" spans="2:10">
      <c r="B3436" s="217">
        <v>41012</v>
      </c>
      <c r="C3436" s="218">
        <v>4.93</v>
      </c>
      <c r="D3436">
        <f>MAX(C3436:C$7096)</f>
        <v>4.93</v>
      </c>
      <c r="E3436" s="219">
        <f t="shared" si="106"/>
        <v>0</v>
      </c>
      <c r="H3436" s="241">
        <v>4.34</v>
      </c>
      <c r="I3436">
        <f>MAX(H3436:H$7096)</f>
        <v>4.34</v>
      </c>
      <c r="J3436" s="219">
        <f t="shared" si="107"/>
        <v>0</v>
      </c>
    </row>
    <row r="3437" spans="2:10">
      <c r="B3437" s="217">
        <v>41011</v>
      </c>
      <c r="C3437" s="218">
        <v>4.93</v>
      </c>
      <c r="D3437">
        <f>MAX(C3437:C$7096)</f>
        <v>4.93</v>
      </c>
      <c r="E3437" s="219">
        <f t="shared" si="106"/>
        <v>0</v>
      </c>
      <c r="H3437" s="241">
        <v>4.34</v>
      </c>
      <c r="I3437">
        <f>MAX(H3437:H$7096)</f>
        <v>4.34</v>
      </c>
      <c r="J3437" s="219">
        <f t="shared" si="107"/>
        <v>0</v>
      </c>
    </row>
    <row r="3438" spans="2:10">
      <c r="B3438" s="217">
        <v>41010</v>
      </c>
      <c r="C3438" s="218">
        <v>4.93</v>
      </c>
      <c r="D3438">
        <f>MAX(C3438:C$7096)</f>
        <v>4.93</v>
      </c>
      <c r="E3438" s="219">
        <f t="shared" si="106"/>
        <v>0</v>
      </c>
      <c r="H3438" s="241">
        <v>4.34</v>
      </c>
      <c r="I3438">
        <f>MAX(H3438:H$7096)</f>
        <v>4.34</v>
      </c>
      <c r="J3438" s="219">
        <f t="shared" si="107"/>
        <v>0</v>
      </c>
    </row>
    <row r="3439" spans="2:10">
      <c r="B3439" s="217">
        <v>41009</v>
      </c>
      <c r="C3439" s="218">
        <v>4.93</v>
      </c>
      <c r="D3439">
        <f>MAX(C3439:C$7096)</f>
        <v>4.93</v>
      </c>
      <c r="E3439" s="219">
        <f t="shared" si="106"/>
        <v>0</v>
      </c>
      <c r="H3439" s="241">
        <v>4.34</v>
      </c>
      <c r="I3439">
        <f>MAX(H3439:H$7096)</f>
        <v>4.34</v>
      </c>
      <c r="J3439" s="219">
        <f t="shared" si="107"/>
        <v>0</v>
      </c>
    </row>
    <row r="3440" spans="2:10">
      <c r="B3440" s="217">
        <v>41008</v>
      </c>
      <c r="C3440" s="218">
        <v>4.92</v>
      </c>
      <c r="D3440">
        <f>MAX(C3440:C$7096)</f>
        <v>4.92</v>
      </c>
      <c r="E3440" s="219">
        <f t="shared" si="106"/>
        <v>0</v>
      </c>
      <c r="H3440" s="241">
        <v>4.34</v>
      </c>
      <c r="I3440">
        <f>MAX(H3440:H$7096)</f>
        <v>4.34</v>
      </c>
      <c r="J3440" s="219">
        <f t="shared" si="107"/>
        <v>0</v>
      </c>
    </row>
    <row r="3441" spans="2:10">
      <c r="B3441" s="217">
        <v>41005</v>
      </c>
      <c r="C3441" s="218">
        <v>4.92</v>
      </c>
      <c r="D3441">
        <f>MAX(C3441:C$7096)</f>
        <v>4.92</v>
      </c>
      <c r="E3441" s="219">
        <f t="shared" si="106"/>
        <v>0</v>
      </c>
      <c r="H3441" s="241">
        <v>4.34</v>
      </c>
      <c r="I3441">
        <f>MAX(H3441:H$7096)</f>
        <v>4.34</v>
      </c>
      <c r="J3441" s="219">
        <f t="shared" si="107"/>
        <v>0</v>
      </c>
    </row>
    <row r="3442" spans="2:10">
      <c r="B3442" s="217">
        <v>41004</v>
      </c>
      <c r="C3442" s="218">
        <v>4.92</v>
      </c>
      <c r="D3442">
        <f>MAX(C3442:C$7096)</f>
        <v>4.92</v>
      </c>
      <c r="E3442" s="219">
        <f t="shared" si="106"/>
        <v>0</v>
      </c>
      <c r="H3442" s="241">
        <v>4.34</v>
      </c>
      <c r="I3442">
        <f>MAX(H3442:H$7096)</f>
        <v>4.34</v>
      </c>
      <c r="J3442" s="219">
        <f t="shared" si="107"/>
        <v>0</v>
      </c>
    </row>
    <row r="3443" spans="2:10">
      <c r="B3443" s="217">
        <v>41003</v>
      </c>
      <c r="C3443" s="218">
        <v>4.91</v>
      </c>
      <c r="D3443">
        <f>MAX(C3443:C$7096)</f>
        <v>4.91</v>
      </c>
      <c r="E3443" s="219">
        <f t="shared" si="106"/>
        <v>0</v>
      </c>
      <c r="H3443" s="241">
        <v>4.34</v>
      </c>
      <c r="I3443">
        <f>MAX(H3443:H$7096)</f>
        <v>4.34</v>
      </c>
      <c r="J3443" s="219">
        <f t="shared" si="107"/>
        <v>0</v>
      </c>
    </row>
    <row r="3444" spans="2:10">
      <c r="B3444" s="217">
        <v>41002</v>
      </c>
      <c r="C3444" s="218">
        <v>4.91</v>
      </c>
      <c r="D3444">
        <f>MAX(C3444:C$7096)</f>
        <v>4.91</v>
      </c>
      <c r="E3444" s="219">
        <f t="shared" si="106"/>
        <v>0</v>
      </c>
      <c r="H3444" s="241">
        <v>4.34</v>
      </c>
      <c r="I3444">
        <f>MAX(H3444:H$7096)</f>
        <v>4.34</v>
      </c>
      <c r="J3444" s="219">
        <f t="shared" si="107"/>
        <v>0</v>
      </c>
    </row>
    <row r="3445" spans="2:10">
      <c r="B3445" s="217">
        <v>41001</v>
      </c>
      <c r="C3445" s="218">
        <v>4.91</v>
      </c>
      <c r="D3445">
        <f>MAX(C3445:C$7096)</f>
        <v>4.91</v>
      </c>
      <c r="E3445" s="219">
        <f t="shared" si="106"/>
        <v>0</v>
      </c>
      <c r="H3445" s="241">
        <v>4.34</v>
      </c>
      <c r="I3445">
        <f>MAX(H3445:H$7096)</f>
        <v>4.34</v>
      </c>
      <c r="J3445" s="219">
        <f t="shared" si="107"/>
        <v>0</v>
      </c>
    </row>
    <row r="3446" spans="2:10">
      <c r="B3446" s="217">
        <v>40998</v>
      </c>
      <c r="C3446" s="218">
        <v>4.91</v>
      </c>
      <c r="D3446">
        <f>MAX(C3446:C$7096)</f>
        <v>4.91</v>
      </c>
      <c r="E3446" s="219">
        <f t="shared" si="106"/>
        <v>0</v>
      </c>
      <c r="H3446" s="241">
        <v>4.34</v>
      </c>
      <c r="I3446">
        <f>MAX(H3446:H$7096)</f>
        <v>4.34</v>
      </c>
      <c r="J3446" s="219">
        <f t="shared" si="107"/>
        <v>0</v>
      </c>
    </row>
    <row r="3447" spans="2:10">
      <c r="B3447" s="217">
        <v>40997</v>
      </c>
      <c r="C3447" s="218">
        <v>4.91</v>
      </c>
      <c r="D3447">
        <f>MAX(C3447:C$7096)</f>
        <v>4.91</v>
      </c>
      <c r="E3447" s="219">
        <f t="shared" si="106"/>
        <v>0</v>
      </c>
      <c r="H3447" s="241">
        <v>4.34</v>
      </c>
      <c r="I3447">
        <f>MAX(H3447:H$7096)</f>
        <v>4.34</v>
      </c>
      <c r="J3447" s="219">
        <f t="shared" si="107"/>
        <v>0</v>
      </c>
    </row>
    <row r="3448" spans="2:10">
      <c r="B3448" s="217">
        <v>40996</v>
      </c>
      <c r="C3448" s="218">
        <v>4.9000000000000004</v>
      </c>
      <c r="D3448">
        <f>MAX(C3448:C$7096)</f>
        <v>4.9000000000000004</v>
      </c>
      <c r="E3448" s="219">
        <f t="shared" si="106"/>
        <v>0</v>
      </c>
      <c r="H3448" s="241">
        <v>4.34</v>
      </c>
      <c r="I3448">
        <f>MAX(H3448:H$7096)</f>
        <v>4.34</v>
      </c>
      <c r="J3448" s="219">
        <f t="shared" si="107"/>
        <v>0</v>
      </c>
    </row>
    <row r="3449" spans="2:10">
      <c r="B3449" s="217">
        <v>40995</v>
      </c>
      <c r="C3449" s="218">
        <v>4.9000000000000004</v>
      </c>
      <c r="D3449">
        <f>MAX(C3449:C$7096)</f>
        <v>4.9000000000000004</v>
      </c>
      <c r="E3449" s="219">
        <f t="shared" si="106"/>
        <v>0</v>
      </c>
      <c r="H3449" s="241">
        <v>4.34</v>
      </c>
      <c r="I3449">
        <f>MAX(H3449:H$7096)</f>
        <v>4.34</v>
      </c>
      <c r="J3449" s="219">
        <f t="shared" si="107"/>
        <v>0</v>
      </c>
    </row>
    <row r="3450" spans="2:10">
      <c r="B3450" s="217">
        <v>40994</v>
      </c>
      <c r="C3450" s="218">
        <v>4.9000000000000004</v>
      </c>
      <c r="D3450">
        <f>MAX(C3450:C$7096)</f>
        <v>4.9000000000000004</v>
      </c>
      <c r="E3450" s="219">
        <f t="shared" si="106"/>
        <v>0</v>
      </c>
      <c r="H3450" s="241">
        <v>4.34</v>
      </c>
      <c r="I3450">
        <f>MAX(H3450:H$7096)</f>
        <v>4.34</v>
      </c>
      <c r="J3450" s="219">
        <f t="shared" si="107"/>
        <v>0</v>
      </c>
    </row>
    <row r="3451" spans="2:10">
      <c r="B3451" s="217">
        <v>40991</v>
      </c>
      <c r="C3451" s="218">
        <v>4.9000000000000004</v>
      </c>
      <c r="D3451">
        <f>MAX(C3451:C$7096)</f>
        <v>4.9000000000000004</v>
      </c>
      <c r="E3451" s="219">
        <f t="shared" si="106"/>
        <v>0</v>
      </c>
      <c r="H3451" s="241">
        <v>4.34</v>
      </c>
      <c r="I3451">
        <f>MAX(H3451:H$7096)</f>
        <v>4.34</v>
      </c>
      <c r="J3451" s="219">
        <f t="shared" si="107"/>
        <v>0</v>
      </c>
    </row>
    <row r="3452" spans="2:10">
      <c r="B3452" s="217">
        <v>40990</v>
      </c>
      <c r="C3452" s="218">
        <v>4.9000000000000004</v>
      </c>
      <c r="D3452">
        <f>MAX(C3452:C$7096)</f>
        <v>4.9000000000000004</v>
      </c>
      <c r="E3452" s="219">
        <f t="shared" si="106"/>
        <v>0</v>
      </c>
      <c r="H3452" s="241">
        <v>4.34</v>
      </c>
      <c r="I3452">
        <f>MAX(H3452:H$7096)</f>
        <v>4.34</v>
      </c>
      <c r="J3452" s="219">
        <f t="shared" si="107"/>
        <v>0</v>
      </c>
    </row>
    <row r="3453" spans="2:10">
      <c r="B3453" s="217">
        <v>40989</v>
      </c>
      <c r="C3453" s="218">
        <v>4.8899999999999997</v>
      </c>
      <c r="D3453">
        <f>MAX(C3453:C$7096)</f>
        <v>4.8899999999999997</v>
      </c>
      <c r="E3453" s="219">
        <f t="shared" si="106"/>
        <v>0</v>
      </c>
      <c r="H3453" s="241">
        <v>4.34</v>
      </c>
      <c r="I3453">
        <f>MAX(H3453:H$7096)</f>
        <v>4.34</v>
      </c>
      <c r="J3453" s="219">
        <f t="shared" si="107"/>
        <v>0</v>
      </c>
    </row>
    <row r="3454" spans="2:10">
      <c r="B3454" s="217">
        <v>40988</v>
      </c>
      <c r="C3454" s="218">
        <v>4.8899999999999997</v>
      </c>
      <c r="D3454">
        <f>MAX(C3454:C$7096)</f>
        <v>4.8899999999999997</v>
      </c>
      <c r="E3454" s="219">
        <f t="shared" si="106"/>
        <v>0</v>
      </c>
      <c r="H3454" s="241">
        <v>4.34</v>
      </c>
      <c r="I3454">
        <f>MAX(H3454:H$7096)</f>
        <v>4.34</v>
      </c>
      <c r="J3454" s="219">
        <f t="shared" si="107"/>
        <v>0</v>
      </c>
    </row>
    <row r="3455" spans="2:10">
      <c r="B3455" s="217">
        <v>40987</v>
      </c>
      <c r="C3455" s="218">
        <v>4.8899999999999997</v>
      </c>
      <c r="D3455">
        <f>MAX(C3455:C$7096)</f>
        <v>4.8899999999999997</v>
      </c>
      <c r="E3455" s="219">
        <f t="shared" si="106"/>
        <v>0</v>
      </c>
      <c r="H3455" s="241">
        <v>4.34</v>
      </c>
      <c r="I3455">
        <f>MAX(H3455:H$7096)</f>
        <v>4.34</v>
      </c>
      <c r="J3455" s="219">
        <f t="shared" si="107"/>
        <v>0</v>
      </c>
    </row>
    <row r="3456" spans="2:10">
      <c r="B3456" s="217">
        <v>40984</v>
      </c>
      <c r="C3456" s="218">
        <v>4.8899999999999997</v>
      </c>
      <c r="D3456">
        <f>MAX(C3456:C$7096)</f>
        <v>4.8899999999999997</v>
      </c>
      <c r="E3456" s="219">
        <f t="shared" si="106"/>
        <v>0</v>
      </c>
      <c r="H3456" s="241">
        <v>4.34</v>
      </c>
      <c r="I3456">
        <f>MAX(H3456:H$7096)</f>
        <v>4.34</v>
      </c>
      <c r="J3456" s="219">
        <f t="shared" si="107"/>
        <v>0</v>
      </c>
    </row>
    <row r="3457" spans="2:10">
      <c r="B3457" s="217">
        <v>40983</v>
      </c>
      <c r="C3457" s="218">
        <v>4.8899999999999997</v>
      </c>
      <c r="D3457">
        <f>MAX(C3457:C$7096)</f>
        <v>4.8899999999999997</v>
      </c>
      <c r="E3457" s="219">
        <f t="shared" si="106"/>
        <v>0</v>
      </c>
      <c r="H3457" s="241">
        <v>4.34</v>
      </c>
      <c r="I3457">
        <f>MAX(H3457:H$7096)</f>
        <v>4.34</v>
      </c>
      <c r="J3457" s="219">
        <f t="shared" si="107"/>
        <v>0</v>
      </c>
    </row>
    <row r="3458" spans="2:10">
      <c r="B3458" s="217">
        <v>40982</v>
      </c>
      <c r="C3458" s="218">
        <v>4.88</v>
      </c>
      <c r="D3458">
        <f>MAX(C3458:C$7096)</f>
        <v>4.88</v>
      </c>
      <c r="E3458" s="219">
        <f t="shared" ref="E3458:E3521" si="108">(C3458-D3458)/D3458</f>
        <v>0</v>
      </c>
      <c r="H3458" s="241">
        <v>4.34</v>
      </c>
      <c r="I3458">
        <f>MAX(H3458:H$7096)</f>
        <v>4.34</v>
      </c>
      <c r="J3458" s="219">
        <f t="shared" ref="J3458:J3521" si="109">(H3458-I3458)/I3458</f>
        <v>0</v>
      </c>
    </row>
    <row r="3459" spans="2:10">
      <c r="B3459" s="217">
        <v>40981</v>
      </c>
      <c r="C3459" s="218">
        <v>4.88</v>
      </c>
      <c r="D3459">
        <f>MAX(C3459:C$7096)</f>
        <v>4.88</v>
      </c>
      <c r="E3459" s="219">
        <f t="shared" si="108"/>
        <v>0</v>
      </c>
      <c r="H3459" s="241">
        <v>4.34</v>
      </c>
      <c r="I3459">
        <f>MAX(H3459:H$7096)</f>
        <v>4.34</v>
      </c>
      <c r="J3459" s="219">
        <f t="shared" si="109"/>
        <v>0</v>
      </c>
    </row>
    <row r="3460" spans="2:10">
      <c r="B3460" s="217">
        <v>40980</v>
      </c>
      <c r="C3460" s="218">
        <v>4.88</v>
      </c>
      <c r="D3460">
        <f>MAX(C3460:C$7096)</f>
        <v>4.88</v>
      </c>
      <c r="E3460" s="219">
        <f t="shared" si="108"/>
        <v>0</v>
      </c>
      <c r="H3460" s="241">
        <v>4.34</v>
      </c>
      <c r="I3460">
        <f>MAX(H3460:H$7096)</f>
        <v>4.34</v>
      </c>
      <c r="J3460" s="219">
        <f t="shared" si="109"/>
        <v>0</v>
      </c>
    </row>
    <row r="3461" spans="2:10">
      <c r="B3461" s="217">
        <v>40977</v>
      </c>
      <c r="C3461" s="218">
        <v>4.88</v>
      </c>
      <c r="D3461">
        <f>MAX(C3461:C$7096)</f>
        <v>4.88</v>
      </c>
      <c r="E3461" s="219">
        <f t="shared" si="108"/>
        <v>0</v>
      </c>
      <c r="H3461" s="241">
        <v>4.34</v>
      </c>
      <c r="I3461">
        <f>MAX(H3461:H$7096)</f>
        <v>4.34</v>
      </c>
      <c r="J3461" s="219">
        <f t="shared" si="109"/>
        <v>0</v>
      </c>
    </row>
    <row r="3462" spans="2:10">
      <c r="B3462" s="217">
        <v>40976</v>
      </c>
      <c r="C3462" s="218">
        <v>4.88</v>
      </c>
      <c r="D3462">
        <f>MAX(C3462:C$7096)</f>
        <v>4.88</v>
      </c>
      <c r="E3462" s="219">
        <f t="shared" si="108"/>
        <v>0</v>
      </c>
      <c r="H3462" s="241">
        <v>4.34</v>
      </c>
      <c r="I3462">
        <f>MAX(H3462:H$7096)</f>
        <v>4.34</v>
      </c>
      <c r="J3462" s="219">
        <f t="shared" si="109"/>
        <v>0</v>
      </c>
    </row>
    <row r="3463" spans="2:10">
      <c r="B3463" s="217">
        <v>40975</v>
      </c>
      <c r="C3463" s="218">
        <v>4.87</v>
      </c>
      <c r="D3463">
        <f>MAX(C3463:C$7096)</f>
        <v>4.87</v>
      </c>
      <c r="E3463" s="219">
        <f t="shared" si="108"/>
        <v>0</v>
      </c>
      <c r="H3463" s="241">
        <v>4.34</v>
      </c>
      <c r="I3463">
        <f>MAX(H3463:H$7096)</f>
        <v>4.34</v>
      </c>
      <c r="J3463" s="219">
        <f t="shared" si="109"/>
        <v>0</v>
      </c>
    </row>
    <row r="3464" spans="2:10">
      <c r="B3464" s="217">
        <v>40974</v>
      </c>
      <c r="C3464" s="218">
        <v>4.87</v>
      </c>
      <c r="D3464">
        <f>MAX(C3464:C$7096)</f>
        <v>4.87</v>
      </c>
      <c r="E3464" s="219">
        <f t="shared" si="108"/>
        <v>0</v>
      </c>
      <c r="H3464" s="241">
        <v>4.34</v>
      </c>
      <c r="I3464">
        <f>MAX(H3464:H$7096)</f>
        <v>4.34</v>
      </c>
      <c r="J3464" s="219">
        <f t="shared" si="109"/>
        <v>0</v>
      </c>
    </row>
    <row r="3465" spans="2:10">
      <c r="B3465" s="217">
        <v>40973</v>
      </c>
      <c r="C3465" s="218">
        <v>4.87</v>
      </c>
      <c r="D3465">
        <f>MAX(C3465:C$7096)</f>
        <v>4.87</v>
      </c>
      <c r="E3465" s="219">
        <f t="shared" si="108"/>
        <v>0</v>
      </c>
      <c r="H3465" s="241">
        <v>4.34</v>
      </c>
      <c r="I3465">
        <f>MAX(H3465:H$7096)</f>
        <v>4.34</v>
      </c>
      <c r="J3465" s="219">
        <f t="shared" si="109"/>
        <v>0</v>
      </c>
    </row>
    <row r="3466" spans="2:10">
      <c r="B3466" s="217">
        <v>40970</v>
      </c>
      <c r="C3466" s="218">
        <v>4.87</v>
      </c>
      <c r="D3466">
        <f>MAX(C3466:C$7096)</f>
        <v>4.87</v>
      </c>
      <c r="E3466" s="219">
        <f t="shared" si="108"/>
        <v>0</v>
      </c>
      <c r="H3466" s="241">
        <v>4.34</v>
      </c>
      <c r="I3466">
        <f>MAX(H3466:H$7096)</f>
        <v>4.34</v>
      </c>
      <c r="J3466" s="219">
        <f t="shared" si="109"/>
        <v>0</v>
      </c>
    </row>
    <row r="3467" spans="2:10">
      <c r="B3467" s="217">
        <v>40969</v>
      </c>
      <c r="C3467" s="218">
        <v>4.87</v>
      </c>
      <c r="D3467">
        <f>MAX(C3467:C$7096)</f>
        <v>4.87</v>
      </c>
      <c r="E3467" s="219">
        <f t="shared" si="108"/>
        <v>0</v>
      </c>
      <c r="H3467" s="241">
        <v>4.34</v>
      </c>
      <c r="I3467">
        <f>MAX(H3467:H$7096)</f>
        <v>4.34</v>
      </c>
      <c r="J3467" s="219">
        <f t="shared" si="109"/>
        <v>0</v>
      </c>
    </row>
    <row r="3468" spans="2:10">
      <c r="B3468" s="217">
        <v>40968</v>
      </c>
      <c r="C3468" s="218">
        <v>4.8600000000000003</v>
      </c>
      <c r="D3468">
        <f>MAX(C3468:C$7096)</f>
        <v>4.8600000000000003</v>
      </c>
      <c r="E3468" s="219">
        <f t="shared" si="108"/>
        <v>0</v>
      </c>
      <c r="H3468" s="241">
        <v>4.21</v>
      </c>
      <c r="I3468">
        <f>MAX(H3468:H$7096)</f>
        <v>4.21</v>
      </c>
      <c r="J3468" s="219">
        <f t="shared" si="109"/>
        <v>0</v>
      </c>
    </row>
    <row r="3469" spans="2:10">
      <c r="B3469" s="217">
        <v>40967</v>
      </c>
      <c r="C3469" s="218">
        <v>4.8600000000000003</v>
      </c>
      <c r="D3469">
        <f>MAX(C3469:C$7096)</f>
        <v>4.8600000000000003</v>
      </c>
      <c r="E3469" s="219">
        <f t="shared" si="108"/>
        <v>0</v>
      </c>
      <c r="H3469" s="241">
        <v>4.21</v>
      </c>
      <c r="I3469">
        <f>MAX(H3469:H$7096)</f>
        <v>4.21</v>
      </c>
      <c r="J3469" s="219">
        <f t="shared" si="109"/>
        <v>0</v>
      </c>
    </row>
    <row r="3470" spans="2:10">
      <c r="B3470" s="217">
        <v>40966</v>
      </c>
      <c r="C3470" s="218">
        <v>4.8600000000000003</v>
      </c>
      <c r="D3470">
        <f>MAX(C3470:C$7096)</f>
        <v>4.8600000000000003</v>
      </c>
      <c r="E3470" s="219">
        <f t="shared" si="108"/>
        <v>0</v>
      </c>
      <c r="H3470" s="241">
        <v>4.21</v>
      </c>
      <c r="I3470">
        <f>MAX(H3470:H$7096)</f>
        <v>4.21</v>
      </c>
      <c r="J3470" s="219">
        <f t="shared" si="109"/>
        <v>0</v>
      </c>
    </row>
    <row r="3471" spans="2:10">
      <c r="B3471" s="217">
        <v>40963</v>
      </c>
      <c r="C3471" s="218">
        <v>4.8600000000000003</v>
      </c>
      <c r="D3471">
        <f>MAX(C3471:C$7096)</f>
        <v>4.8600000000000003</v>
      </c>
      <c r="E3471" s="219">
        <f t="shared" si="108"/>
        <v>0</v>
      </c>
      <c r="H3471" s="241">
        <v>4.21</v>
      </c>
      <c r="I3471">
        <f>MAX(H3471:H$7096)</f>
        <v>4.21</v>
      </c>
      <c r="J3471" s="219">
        <f t="shared" si="109"/>
        <v>0</v>
      </c>
    </row>
    <row r="3472" spans="2:10">
      <c r="B3472" s="217">
        <v>40962</v>
      </c>
      <c r="C3472" s="218">
        <v>4.8600000000000003</v>
      </c>
      <c r="D3472">
        <f>MAX(C3472:C$7096)</f>
        <v>4.8600000000000003</v>
      </c>
      <c r="E3472" s="219">
        <f t="shared" si="108"/>
        <v>0</v>
      </c>
      <c r="H3472" s="241">
        <v>4.21</v>
      </c>
      <c r="I3472">
        <f>MAX(H3472:H$7096)</f>
        <v>4.21</v>
      </c>
      <c r="J3472" s="219">
        <f t="shared" si="109"/>
        <v>0</v>
      </c>
    </row>
    <row r="3473" spans="2:10">
      <c r="B3473" s="217">
        <v>40961</v>
      </c>
      <c r="C3473" s="218">
        <v>4.8600000000000003</v>
      </c>
      <c r="D3473">
        <f>MAX(C3473:C$7096)</f>
        <v>4.8600000000000003</v>
      </c>
      <c r="E3473" s="219">
        <f t="shared" si="108"/>
        <v>0</v>
      </c>
      <c r="H3473" s="241">
        <v>4.21</v>
      </c>
      <c r="I3473">
        <f>MAX(H3473:H$7096)</f>
        <v>4.21</v>
      </c>
      <c r="J3473" s="219">
        <f t="shared" si="109"/>
        <v>0</v>
      </c>
    </row>
    <row r="3474" spans="2:10">
      <c r="B3474" s="217">
        <v>40960</v>
      </c>
      <c r="C3474" s="218">
        <v>4.8499999999999996</v>
      </c>
      <c r="D3474">
        <f>MAX(C3474:C$7096)</f>
        <v>4.8499999999999996</v>
      </c>
      <c r="E3474" s="219">
        <f t="shared" si="108"/>
        <v>0</v>
      </c>
      <c r="H3474" s="241">
        <v>4.21</v>
      </c>
      <c r="I3474">
        <f>MAX(H3474:H$7096)</f>
        <v>4.21</v>
      </c>
      <c r="J3474" s="219">
        <f t="shared" si="109"/>
        <v>0</v>
      </c>
    </row>
    <row r="3475" spans="2:10">
      <c r="B3475" s="217">
        <v>40959</v>
      </c>
      <c r="C3475" s="218">
        <v>4.8499999999999996</v>
      </c>
      <c r="D3475">
        <f>MAX(C3475:C$7096)</f>
        <v>4.8499999999999996</v>
      </c>
      <c r="E3475" s="219">
        <f t="shared" si="108"/>
        <v>0</v>
      </c>
      <c r="H3475" s="241">
        <v>4.21</v>
      </c>
      <c r="I3475">
        <f>MAX(H3475:H$7096)</f>
        <v>4.21</v>
      </c>
      <c r="J3475" s="219">
        <f t="shared" si="109"/>
        <v>0</v>
      </c>
    </row>
    <row r="3476" spans="2:10">
      <c r="B3476" s="217">
        <v>40956</v>
      </c>
      <c r="C3476" s="218">
        <v>4.8499999999999996</v>
      </c>
      <c r="D3476">
        <f>MAX(C3476:C$7096)</f>
        <v>4.8499999999999996</v>
      </c>
      <c r="E3476" s="219">
        <f t="shared" si="108"/>
        <v>0</v>
      </c>
      <c r="H3476" s="241">
        <v>4.21</v>
      </c>
      <c r="I3476">
        <f>MAX(H3476:H$7096)</f>
        <v>4.21</v>
      </c>
      <c r="J3476" s="219">
        <f t="shared" si="109"/>
        <v>0</v>
      </c>
    </row>
    <row r="3477" spans="2:10">
      <c r="B3477" s="217">
        <v>40955</v>
      </c>
      <c r="C3477" s="218">
        <v>4.8499999999999996</v>
      </c>
      <c r="D3477">
        <f>MAX(C3477:C$7096)</f>
        <v>4.8499999999999996</v>
      </c>
      <c r="E3477" s="219">
        <f t="shared" si="108"/>
        <v>0</v>
      </c>
      <c r="H3477" s="241">
        <v>4.21</v>
      </c>
      <c r="I3477">
        <f>MAX(H3477:H$7096)</f>
        <v>4.21</v>
      </c>
      <c r="J3477" s="219">
        <f t="shared" si="109"/>
        <v>0</v>
      </c>
    </row>
    <row r="3478" spans="2:10">
      <c r="B3478" s="217">
        <v>40954</v>
      </c>
      <c r="C3478" s="218">
        <v>4.8499999999999996</v>
      </c>
      <c r="D3478">
        <f>MAX(C3478:C$7096)</f>
        <v>4.8499999999999996</v>
      </c>
      <c r="E3478" s="219">
        <f t="shared" si="108"/>
        <v>0</v>
      </c>
      <c r="H3478" s="241">
        <v>4.21</v>
      </c>
      <c r="I3478">
        <f>MAX(H3478:H$7096)</f>
        <v>4.21</v>
      </c>
      <c r="J3478" s="219">
        <f t="shared" si="109"/>
        <v>0</v>
      </c>
    </row>
    <row r="3479" spans="2:10">
      <c r="B3479" s="217">
        <v>40953</v>
      </c>
      <c r="C3479" s="218">
        <v>4.84</v>
      </c>
      <c r="D3479">
        <f>MAX(C3479:C$7096)</f>
        <v>4.84</v>
      </c>
      <c r="E3479" s="219">
        <f t="shared" si="108"/>
        <v>0</v>
      </c>
      <c r="H3479" s="241">
        <v>4.21</v>
      </c>
      <c r="I3479">
        <f>MAX(H3479:H$7096)</f>
        <v>4.21</v>
      </c>
      <c r="J3479" s="219">
        <f t="shared" si="109"/>
        <v>0</v>
      </c>
    </row>
    <row r="3480" spans="2:10">
      <c r="B3480" s="217">
        <v>40952</v>
      </c>
      <c r="C3480" s="218">
        <v>4.84</v>
      </c>
      <c r="D3480">
        <f>MAX(C3480:C$7096)</f>
        <v>4.84</v>
      </c>
      <c r="E3480" s="219">
        <f t="shared" si="108"/>
        <v>0</v>
      </c>
      <c r="H3480" s="241">
        <v>4.21</v>
      </c>
      <c r="I3480">
        <f>MAX(H3480:H$7096)</f>
        <v>4.21</v>
      </c>
      <c r="J3480" s="219">
        <f t="shared" si="109"/>
        <v>0</v>
      </c>
    </row>
    <row r="3481" spans="2:10">
      <c r="B3481" s="217">
        <v>40949</v>
      </c>
      <c r="C3481" s="218">
        <v>4.84</v>
      </c>
      <c r="D3481">
        <f>MAX(C3481:C$7096)</f>
        <v>4.84</v>
      </c>
      <c r="E3481" s="219">
        <f t="shared" si="108"/>
        <v>0</v>
      </c>
      <c r="H3481" s="241">
        <v>4.21</v>
      </c>
      <c r="I3481">
        <f>MAX(H3481:H$7096)</f>
        <v>4.21</v>
      </c>
      <c r="J3481" s="219">
        <f t="shared" si="109"/>
        <v>0</v>
      </c>
    </row>
    <row r="3482" spans="2:10">
      <c r="B3482" s="217">
        <v>40948</v>
      </c>
      <c r="C3482" s="218">
        <v>4.84</v>
      </c>
      <c r="D3482">
        <f>MAX(C3482:C$7096)</f>
        <v>4.84</v>
      </c>
      <c r="E3482" s="219">
        <f t="shared" si="108"/>
        <v>0</v>
      </c>
      <c r="H3482" s="241">
        <v>4.21</v>
      </c>
      <c r="I3482">
        <f>MAX(H3482:H$7096)</f>
        <v>4.21</v>
      </c>
      <c r="J3482" s="219">
        <f t="shared" si="109"/>
        <v>0</v>
      </c>
    </row>
    <row r="3483" spans="2:10">
      <c r="B3483" s="217">
        <v>40947</v>
      </c>
      <c r="C3483" s="218">
        <v>4.84</v>
      </c>
      <c r="D3483">
        <f>MAX(C3483:C$7096)</f>
        <v>4.84</v>
      </c>
      <c r="E3483" s="219">
        <f t="shared" si="108"/>
        <v>0</v>
      </c>
      <c r="H3483" s="241">
        <v>4.21</v>
      </c>
      <c r="I3483">
        <f>MAX(H3483:H$7096)</f>
        <v>4.21</v>
      </c>
      <c r="J3483" s="219">
        <f t="shared" si="109"/>
        <v>0</v>
      </c>
    </row>
    <row r="3484" spans="2:10">
      <c r="B3484" s="217">
        <v>40946</v>
      </c>
      <c r="C3484" s="218">
        <v>4.83</v>
      </c>
      <c r="D3484">
        <f>MAX(C3484:C$7096)</f>
        <v>4.83</v>
      </c>
      <c r="E3484" s="219">
        <f t="shared" si="108"/>
        <v>0</v>
      </c>
      <c r="H3484" s="241">
        <v>4.21</v>
      </c>
      <c r="I3484">
        <f>MAX(H3484:H$7096)</f>
        <v>4.21</v>
      </c>
      <c r="J3484" s="219">
        <f t="shared" si="109"/>
        <v>0</v>
      </c>
    </row>
    <row r="3485" spans="2:10">
      <c r="B3485" s="217">
        <v>40945</v>
      </c>
      <c r="C3485" s="218">
        <v>4.83</v>
      </c>
      <c r="D3485">
        <f>MAX(C3485:C$7096)</f>
        <v>4.83</v>
      </c>
      <c r="E3485" s="219">
        <f t="shared" si="108"/>
        <v>0</v>
      </c>
      <c r="H3485" s="241">
        <v>4.21</v>
      </c>
      <c r="I3485">
        <f>MAX(H3485:H$7096)</f>
        <v>4.21</v>
      </c>
      <c r="J3485" s="219">
        <f t="shared" si="109"/>
        <v>0</v>
      </c>
    </row>
    <row r="3486" spans="2:10">
      <c r="B3486" s="217">
        <v>40942</v>
      </c>
      <c r="C3486" s="218">
        <v>4.83</v>
      </c>
      <c r="D3486">
        <f>MAX(C3486:C$7096)</f>
        <v>4.83</v>
      </c>
      <c r="E3486" s="219">
        <f t="shared" si="108"/>
        <v>0</v>
      </c>
      <c r="H3486" s="241">
        <v>4.21</v>
      </c>
      <c r="I3486">
        <f>MAX(H3486:H$7096)</f>
        <v>4.21</v>
      </c>
      <c r="J3486" s="219">
        <f t="shared" si="109"/>
        <v>0</v>
      </c>
    </row>
    <row r="3487" spans="2:10">
      <c r="B3487" s="217">
        <v>40941</v>
      </c>
      <c r="C3487" s="218">
        <v>4.83</v>
      </c>
      <c r="D3487">
        <f>MAX(C3487:C$7096)</f>
        <v>4.83</v>
      </c>
      <c r="E3487" s="219">
        <f t="shared" si="108"/>
        <v>0</v>
      </c>
      <c r="H3487" s="241">
        <v>4.21</v>
      </c>
      <c r="I3487">
        <f>MAX(H3487:H$7096)</f>
        <v>4.21</v>
      </c>
      <c r="J3487" s="219">
        <f t="shared" si="109"/>
        <v>0</v>
      </c>
    </row>
    <row r="3488" spans="2:10">
      <c r="B3488" s="217">
        <v>40940</v>
      </c>
      <c r="C3488" s="218">
        <v>4.79</v>
      </c>
      <c r="D3488">
        <f>MAX(C3488:C$7096)</f>
        <v>4.79</v>
      </c>
      <c r="E3488" s="219">
        <f t="shared" si="108"/>
        <v>0</v>
      </c>
      <c r="H3488" s="241">
        <v>4.21</v>
      </c>
      <c r="I3488">
        <f>MAX(H3488:H$7096)</f>
        <v>4.21</v>
      </c>
      <c r="J3488" s="219">
        <f t="shared" si="109"/>
        <v>0</v>
      </c>
    </row>
    <row r="3489" spans="2:10">
      <c r="B3489" s="217">
        <v>40939</v>
      </c>
      <c r="C3489" s="218">
        <v>4.78</v>
      </c>
      <c r="D3489">
        <f>MAX(C3489:C$7096)</f>
        <v>4.78</v>
      </c>
      <c r="E3489" s="219">
        <f t="shared" si="108"/>
        <v>0</v>
      </c>
      <c r="H3489" s="241">
        <v>4.21</v>
      </c>
      <c r="I3489">
        <f>MAX(H3489:H$7096)</f>
        <v>4.21</v>
      </c>
      <c r="J3489" s="219">
        <f t="shared" si="109"/>
        <v>0</v>
      </c>
    </row>
    <row r="3490" spans="2:10">
      <c r="B3490" s="217">
        <v>40938</v>
      </c>
      <c r="C3490" s="218">
        <v>4.78</v>
      </c>
      <c r="D3490">
        <f>MAX(C3490:C$7096)</f>
        <v>4.78</v>
      </c>
      <c r="E3490" s="219">
        <f t="shared" si="108"/>
        <v>0</v>
      </c>
      <c r="H3490" s="241">
        <v>4.21</v>
      </c>
      <c r="I3490">
        <f>MAX(H3490:H$7096)</f>
        <v>4.21</v>
      </c>
      <c r="J3490" s="219">
        <f t="shared" si="109"/>
        <v>0</v>
      </c>
    </row>
    <row r="3491" spans="2:10">
      <c r="B3491" s="217">
        <v>40935</v>
      </c>
      <c r="C3491" s="218">
        <v>4.7699999999999996</v>
      </c>
      <c r="D3491">
        <f>MAX(C3491:C$7096)</f>
        <v>4.7699999999999996</v>
      </c>
      <c r="E3491" s="219">
        <f t="shared" si="108"/>
        <v>0</v>
      </c>
      <c r="H3491" s="241">
        <v>4.21</v>
      </c>
      <c r="I3491">
        <f>MAX(H3491:H$7096)</f>
        <v>4.21</v>
      </c>
      <c r="J3491" s="219">
        <f t="shared" si="109"/>
        <v>0</v>
      </c>
    </row>
    <row r="3492" spans="2:10">
      <c r="B3492" s="217">
        <v>40934</v>
      </c>
      <c r="C3492" s="218">
        <v>4.7699999999999996</v>
      </c>
      <c r="D3492">
        <f>MAX(C3492:C$7096)</f>
        <v>4.7699999999999996</v>
      </c>
      <c r="E3492" s="219">
        <f t="shared" si="108"/>
        <v>0</v>
      </c>
      <c r="H3492" s="241">
        <v>4.21</v>
      </c>
      <c r="I3492">
        <f>MAX(H3492:H$7096)</f>
        <v>4.21</v>
      </c>
      <c r="J3492" s="219">
        <f t="shared" si="109"/>
        <v>0</v>
      </c>
    </row>
    <row r="3493" spans="2:10">
      <c r="B3493" s="217">
        <v>40933</v>
      </c>
      <c r="C3493" s="218">
        <v>4.7699999999999996</v>
      </c>
      <c r="D3493">
        <f>MAX(C3493:C$7096)</f>
        <v>4.7699999999999996</v>
      </c>
      <c r="E3493" s="219">
        <f t="shared" si="108"/>
        <v>0</v>
      </c>
      <c r="H3493" s="241">
        <v>4.21</v>
      </c>
      <c r="I3493">
        <f>MAX(H3493:H$7096)</f>
        <v>4.21</v>
      </c>
      <c r="J3493" s="219">
        <f t="shared" si="109"/>
        <v>0</v>
      </c>
    </row>
    <row r="3494" spans="2:10">
      <c r="B3494" s="217">
        <v>40932</v>
      </c>
      <c r="C3494" s="218">
        <v>4.7699999999999996</v>
      </c>
      <c r="D3494">
        <f>MAX(C3494:C$7096)</f>
        <v>4.7699999999999996</v>
      </c>
      <c r="E3494" s="219">
        <f t="shared" si="108"/>
        <v>0</v>
      </c>
      <c r="H3494" s="241">
        <v>4.21</v>
      </c>
      <c r="I3494">
        <f>MAX(H3494:H$7096)</f>
        <v>4.21</v>
      </c>
      <c r="J3494" s="219">
        <f t="shared" si="109"/>
        <v>0</v>
      </c>
    </row>
    <row r="3495" spans="2:10">
      <c r="B3495" s="217">
        <v>40931</v>
      </c>
      <c r="C3495" s="218">
        <v>4.7699999999999996</v>
      </c>
      <c r="D3495">
        <f>MAX(C3495:C$7096)</f>
        <v>4.7699999999999996</v>
      </c>
      <c r="E3495" s="219">
        <f t="shared" si="108"/>
        <v>0</v>
      </c>
      <c r="H3495" s="241">
        <v>4.21</v>
      </c>
      <c r="I3495">
        <f>MAX(H3495:H$7096)</f>
        <v>4.21</v>
      </c>
      <c r="J3495" s="219">
        <f t="shared" si="109"/>
        <v>0</v>
      </c>
    </row>
    <row r="3496" spans="2:10">
      <c r="B3496" s="217">
        <v>40928</v>
      </c>
      <c r="C3496" s="218">
        <v>4.76</v>
      </c>
      <c r="D3496">
        <f>MAX(C3496:C$7096)</f>
        <v>4.76</v>
      </c>
      <c r="E3496" s="219">
        <f t="shared" si="108"/>
        <v>0</v>
      </c>
      <c r="H3496" s="241">
        <v>4.21</v>
      </c>
      <c r="I3496">
        <f>MAX(H3496:H$7096)</f>
        <v>4.21</v>
      </c>
      <c r="J3496" s="219">
        <f t="shared" si="109"/>
        <v>0</v>
      </c>
    </row>
    <row r="3497" spans="2:10">
      <c r="B3497" s="217">
        <v>40927</v>
      </c>
      <c r="C3497" s="218">
        <v>4.76</v>
      </c>
      <c r="D3497">
        <f>MAX(C3497:C$7096)</f>
        <v>4.76</v>
      </c>
      <c r="E3497" s="219">
        <f t="shared" si="108"/>
        <v>0</v>
      </c>
      <c r="H3497" s="241">
        <v>4.21</v>
      </c>
      <c r="I3497">
        <f>MAX(H3497:H$7096)</f>
        <v>4.21</v>
      </c>
      <c r="J3497" s="219">
        <f t="shared" si="109"/>
        <v>0</v>
      </c>
    </row>
    <row r="3498" spans="2:10">
      <c r="B3498" s="217">
        <v>40926</v>
      </c>
      <c r="C3498" s="218">
        <v>4.76</v>
      </c>
      <c r="D3498">
        <f>MAX(C3498:C$7096)</f>
        <v>4.76</v>
      </c>
      <c r="E3498" s="219">
        <f t="shared" si="108"/>
        <v>0</v>
      </c>
      <c r="H3498" s="241">
        <v>4.21</v>
      </c>
      <c r="I3498">
        <f>MAX(H3498:H$7096)</f>
        <v>4.21</v>
      </c>
      <c r="J3498" s="219">
        <f t="shared" si="109"/>
        <v>0</v>
      </c>
    </row>
    <row r="3499" spans="2:10">
      <c r="B3499" s="217">
        <v>40925</v>
      </c>
      <c r="C3499" s="218">
        <v>4.76</v>
      </c>
      <c r="D3499">
        <f>MAX(C3499:C$7096)</f>
        <v>4.76</v>
      </c>
      <c r="E3499" s="219">
        <f t="shared" si="108"/>
        <v>0</v>
      </c>
      <c r="H3499" s="241">
        <v>4.21</v>
      </c>
      <c r="I3499">
        <f>MAX(H3499:H$7096)</f>
        <v>4.21</v>
      </c>
      <c r="J3499" s="219">
        <f t="shared" si="109"/>
        <v>0</v>
      </c>
    </row>
    <row r="3500" spans="2:10">
      <c r="B3500" s="217">
        <v>40924</v>
      </c>
      <c r="C3500" s="218">
        <v>4.75</v>
      </c>
      <c r="D3500">
        <f>MAX(C3500:C$7096)</f>
        <v>4.75</v>
      </c>
      <c r="E3500" s="219">
        <f t="shared" si="108"/>
        <v>0</v>
      </c>
      <c r="H3500" s="241">
        <v>4.21</v>
      </c>
      <c r="I3500">
        <f>MAX(H3500:H$7096)</f>
        <v>4.21</v>
      </c>
      <c r="J3500" s="219">
        <f t="shared" si="109"/>
        <v>0</v>
      </c>
    </row>
    <row r="3501" spans="2:10">
      <c r="B3501" s="217">
        <v>40921</v>
      </c>
      <c r="C3501" s="218">
        <v>4.75</v>
      </c>
      <c r="D3501">
        <f>MAX(C3501:C$7096)</f>
        <v>4.75</v>
      </c>
      <c r="E3501" s="219">
        <f t="shared" si="108"/>
        <v>0</v>
      </c>
      <c r="H3501" s="241">
        <v>4.21</v>
      </c>
      <c r="I3501">
        <f>MAX(H3501:H$7096)</f>
        <v>4.21</v>
      </c>
      <c r="J3501" s="219">
        <f t="shared" si="109"/>
        <v>0</v>
      </c>
    </row>
    <row r="3502" spans="2:10">
      <c r="B3502" s="217">
        <v>40920</v>
      </c>
      <c r="C3502" s="218">
        <v>4.75</v>
      </c>
      <c r="D3502">
        <f>MAX(C3502:C$7096)</f>
        <v>4.75</v>
      </c>
      <c r="E3502" s="219">
        <f t="shared" si="108"/>
        <v>0</v>
      </c>
      <c r="H3502" s="241">
        <v>4.21</v>
      </c>
      <c r="I3502">
        <f>MAX(H3502:H$7096)</f>
        <v>4.21</v>
      </c>
      <c r="J3502" s="219">
        <f t="shared" si="109"/>
        <v>0</v>
      </c>
    </row>
    <row r="3503" spans="2:10">
      <c r="B3503" s="217">
        <v>40919</v>
      </c>
      <c r="C3503" s="218">
        <v>4.75</v>
      </c>
      <c r="D3503">
        <f>MAX(C3503:C$7096)</f>
        <v>4.75</v>
      </c>
      <c r="E3503" s="219">
        <f t="shared" si="108"/>
        <v>0</v>
      </c>
      <c r="H3503" s="241">
        <v>4.21</v>
      </c>
      <c r="I3503">
        <f>MAX(H3503:H$7096)</f>
        <v>4.21</v>
      </c>
      <c r="J3503" s="219">
        <f t="shared" si="109"/>
        <v>0</v>
      </c>
    </row>
    <row r="3504" spans="2:10">
      <c r="B3504" s="217">
        <v>40918</v>
      </c>
      <c r="C3504" s="218">
        <v>4.75</v>
      </c>
      <c r="D3504">
        <f>MAX(C3504:C$7096)</f>
        <v>4.75</v>
      </c>
      <c r="E3504" s="219">
        <f t="shared" si="108"/>
        <v>0</v>
      </c>
      <c r="H3504" s="241">
        <v>4.21</v>
      </c>
      <c r="I3504">
        <f>MAX(H3504:H$7096)</f>
        <v>4.21</v>
      </c>
      <c r="J3504" s="219">
        <f t="shared" si="109"/>
        <v>0</v>
      </c>
    </row>
    <row r="3505" spans="2:10">
      <c r="B3505" s="217">
        <v>40917</v>
      </c>
      <c r="C3505" s="218">
        <v>4.75</v>
      </c>
      <c r="D3505">
        <f>MAX(C3505:C$7096)</f>
        <v>4.75</v>
      </c>
      <c r="E3505" s="219">
        <f t="shared" si="108"/>
        <v>0</v>
      </c>
      <c r="H3505" s="241">
        <v>4.21</v>
      </c>
      <c r="I3505">
        <f>MAX(H3505:H$7096)</f>
        <v>4.21</v>
      </c>
      <c r="J3505" s="219">
        <f t="shared" si="109"/>
        <v>0</v>
      </c>
    </row>
    <row r="3506" spans="2:10">
      <c r="B3506" s="217">
        <v>40914</v>
      </c>
      <c r="C3506" s="218">
        <v>4.74</v>
      </c>
      <c r="D3506">
        <f>MAX(C3506:C$7096)</f>
        <v>4.74</v>
      </c>
      <c r="E3506" s="219">
        <f t="shared" si="108"/>
        <v>0</v>
      </c>
      <c r="H3506" s="241">
        <v>4.21</v>
      </c>
      <c r="I3506">
        <f>MAX(H3506:H$7096)</f>
        <v>4.21</v>
      </c>
      <c r="J3506" s="219">
        <f t="shared" si="109"/>
        <v>0</v>
      </c>
    </row>
    <row r="3507" spans="2:10">
      <c r="B3507" s="217">
        <v>40913</v>
      </c>
      <c r="C3507" s="218">
        <v>4.74</v>
      </c>
      <c r="D3507">
        <f>MAX(C3507:C$7096)</f>
        <v>4.74</v>
      </c>
      <c r="E3507" s="219">
        <f t="shared" si="108"/>
        <v>0</v>
      </c>
      <c r="H3507" s="241">
        <v>4.21</v>
      </c>
      <c r="I3507">
        <f>MAX(H3507:H$7096)</f>
        <v>4.21</v>
      </c>
      <c r="J3507" s="219">
        <f t="shared" si="109"/>
        <v>0</v>
      </c>
    </row>
    <row r="3508" spans="2:10">
      <c r="B3508" s="217">
        <v>40912</v>
      </c>
      <c r="C3508" s="218">
        <v>4.74</v>
      </c>
      <c r="D3508">
        <f>MAX(C3508:C$7096)</f>
        <v>4.74</v>
      </c>
      <c r="E3508" s="219">
        <f t="shared" si="108"/>
        <v>0</v>
      </c>
      <c r="H3508" s="241">
        <v>4.21</v>
      </c>
      <c r="I3508">
        <f>MAX(H3508:H$7096)</f>
        <v>4.21</v>
      </c>
      <c r="J3508" s="219">
        <f t="shared" si="109"/>
        <v>0</v>
      </c>
    </row>
    <row r="3509" spans="2:10">
      <c r="B3509" s="217">
        <v>40911</v>
      </c>
      <c r="C3509" s="218">
        <v>4.74</v>
      </c>
      <c r="D3509">
        <f>MAX(C3509:C$7096)</f>
        <v>4.74</v>
      </c>
      <c r="E3509" s="219">
        <f t="shared" si="108"/>
        <v>0</v>
      </c>
      <c r="H3509" s="241">
        <v>4.21</v>
      </c>
      <c r="I3509">
        <f>MAX(H3509:H$7096)</f>
        <v>4.21</v>
      </c>
      <c r="J3509" s="219">
        <f t="shared" si="109"/>
        <v>0</v>
      </c>
    </row>
    <row r="3510" spans="2:10">
      <c r="B3510" s="217">
        <v>40910</v>
      </c>
      <c r="C3510" s="218">
        <v>4.74</v>
      </c>
      <c r="D3510">
        <f>MAX(C3510:C$7096)</f>
        <v>4.74</v>
      </c>
      <c r="E3510" s="219">
        <f t="shared" si="108"/>
        <v>0</v>
      </c>
      <c r="H3510" s="241">
        <v>4.21</v>
      </c>
      <c r="I3510">
        <f>MAX(H3510:H$7096)</f>
        <v>4.21</v>
      </c>
      <c r="J3510" s="219">
        <f t="shared" si="109"/>
        <v>0</v>
      </c>
    </row>
    <row r="3511" spans="2:10">
      <c r="B3511" s="217">
        <v>40907</v>
      </c>
      <c r="C3511" s="218">
        <v>4.7300000000000004</v>
      </c>
      <c r="D3511">
        <f>MAX(C3511:C$7096)</f>
        <v>4.7300000000000004</v>
      </c>
      <c r="E3511" s="219">
        <f t="shared" si="108"/>
        <v>0</v>
      </c>
      <c r="H3511" s="241">
        <v>4.21</v>
      </c>
      <c r="I3511">
        <f>MAX(H3511:H$7096)</f>
        <v>4.21</v>
      </c>
      <c r="J3511" s="219">
        <f t="shared" si="109"/>
        <v>0</v>
      </c>
    </row>
    <row r="3512" spans="2:10">
      <c r="B3512" s="217">
        <v>40906</v>
      </c>
      <c r="C3512" s="218">
        <v>4.7300000000000004</v>
      </c>
      <c r="D3512">
        <f>MAX(C3512:C$7096)</f>
        <v>4.7300000000000004</v>
      </c>
      <c r="E3512" s="219">
        <f t="shared" si="108"/>
        <v>0</v>
      </c>
      <c r="H3512" s="241">
        <v>4.21</v>
      </c>
      <c r="I3512">
        <f>MAX(H3512:H$7096)</f>
        <v>4.21</v>
      </c>
      <c r="J3512" s="219">
        <f t="shared" si="109"/>
        <v>0</v>
      </c>
    </row>
    <row r="3513" spans="2:10">
      <c r="B3513" s="217">
        <v>40905</v>
      </c>
      <c r="C3513" s="218">
        <v>4.7300000000000004</v>
      </c>
      <c r="D3513">
        <f>MAX(C3513:C$7096)</f>
        <v>4.7300000000000004</v>
      </c>
      <c r="E3513" s="219">
        <f t="shared" si="108"/>
        <v>0</v>
      </c>
      <c r="H3513" s="241">
        <v>4.21</v>
      </c>
      <c r="I3513">
        <f>MAX(H3513:H$7096)</f>
        <v>4.21</v>
      </c>
      <c r="J3513" s="219">
        <f t="shared" si="109"/>
        <v>0</v>
      </c>
    </row>
    <row r="3514" spans="2:10">
      <c r="B3514" s="217">
        <v>40904</v>
      </c>
      <c r="C3514" s="218">
        <v>4.7300000000000004</v>
      </c>
      <c r="D3514">
        <f>MAX(C3514:C$7096)</f>
        <v>4.7300000000000004</v>
      </c>
      <c r="E3514" s="219">
        <f t="shared" si="108"/>
        <v>0</v>
      </c>
      <c r="H3514" s="241">
        <v>4.21</v>
      </c>
      <c r="I3514">
        <f>MAX(H3514:H$7096)</f>
        <v>4.21</v>
      </c>
      <c r="J3514" s="219">
        <f t="shared" si="109"/>
        <v>0</v>
      </c>
    </row>
    <row r="3515" spans="2:10">
      <c r="B3515" s="217">
        <v>40903</v>
      </c>
      <c r="C3515" s="218">
        <v>4.7300000000000004</v>
      </c>
      <c r="D3515">
        <f>MAX(C3515:C$7096)</f>
        <v>4.7300000000000004</v>
      </c>
      <c r="E3515" s="219">
        <f t="shared" si="108"/>
        <v>0</v>
      </c>
      <c r="H3515" s="241">
        <v>4.21</v>
      </c>
      <c r="I3515">
        <f>MAX(H3515:H$7096)</f>
        <v>4.21</v>
      </c>
      <c r="J3515" s="219">
        <f t="shared" si="109"/>
        <v>0</v>
      </c>
    </row>
    <row r="3516" spans="2:10">
      <c r="B3516" s="217">
        <v>40900</v>
      </c>
      <c r="C3516" s="218">
        <v>4.7300000000000004</v>
      </c>
      <c r="D3516">
        <f>MAX(C3516:C$7096)</f>
        <v>4.7300000000000004</v>
      </c>
      <c r="E3516" s="219">
        <f t="shared" si="108"/>
        <v>0</v>
      </c>
      <c r="H3516" s="241">
        <v>4.21</v>
      </c>
      <c r="I3516">
        <f>MAX(H3516:H$7096)</f>
        <v>4.21</v>
      </c>
      <c r="J3516" s="219">
        <f t="shared" si="109"/>
        <v>0</v>
      </c>
    </row>
    <row r="3517" spans="2:10">
      <c r="B3517" s="217">
        <v>40899</v>
      </c>
      <c r="C3517" s="218">
        <v>4.72</v>
      </c>
      <c r="D3517">
        <f>MAX(C3517:C$7096)</f>
        <v>4.72</v>
      </c>
      <c r="E3517" s="219">
        <f t="shared" si="108"/>
        <v>0</v>
      </c>
      <c r="H3517" s="241">
        <v>4.21</v>
      </c>
      <c r="I3517">
        <f>MAX(H3517:H$7096)</f>
        <v>4.21</v>
      </c>
      <c r="J3517" s="219">
        <f t="shared" si="109"/>
        <v>0</v>
      </c>
    </row>
    <row r="3518" spans="2:10">
      <c r="B3518" s="217">
        <v>40898</v>
      </c>
      <c r="C3518" s="218">
        <v>4.72</v>
      </c>
      <c r="D3518">
        <f>MAX(C3518:C$7096)</f>
        <v>4.72</v>
      </c>
      <c r="E3518" s="219">
        <f t="shared" si="108"/>
        <v>0</v>
      </c>
      <c r="H3518" s="241">
        <v>4.21</v>
      </c>
      <c r="I3518">
        <f>MAX(H3518:H$7096)</f>
        <v>4.21</v>
      </c>
      <c r="J3518" s="219">
        <f t="shared" si="109"/>
        <v>0</v>
      </c>
    </row>
    <row r="3519" spans="2:10">
      <c r="B3519" s="217">
        <v>40897</v>
      </c>
      <c r="C3519" s="218">
        <v>4.72</v>
      </c>
      <c r="D3519">
        <f>MAX(C3519:C$7096)</f>
        <v>4.72</v>
      </c>
      <c r="E3519" s="219">
        <f t="shared" si="108"/>
        <v>0</v>
      </c>
      <c r="H3519" s="241">
        <v>4.21</v>
      </c>
      <c r="I3519">
        <f>MAX(H3519:H$7096)</f>
        <v>4.21</v>
      </c>
      <c r="J3519" s="219">
        <f t="shared" si="109"/>
        <v>0</v>
      </c>
    </row>
    <row r="3520" spans="2:10">
      <c r="B3520" s="217">
        <v>40896</v>
      </c>
      <c r="C3520" s="218">
        <v>4.72</v>
      </c>
      <c r="D3520">
        <f>MAX(C3520:C$7096)</f>
        <v>4.72</v>
      </c>
      <c r="E3520" s="219">
        <f t="shared" si="108"/>
        <v>0</v>
      </c>
      <c r="H3520" s="241">
        <v>4.21</v>
      </c>
      <c r="I3520">
        <f>MAX(H3520:H$7096)</f>
        <v>4.21</v>
      </c>
      <c r="J3520" s="219">
        <f t="shared" si="109"/>
        <v>0</v>
      </c>
    </row>
    <row r="3521" spans="2:10">
      <c r="B3521" s="217">
        <v>40893</v>
      </c>
      <c r="C3521" s="218">
        <v>4.72</v>
      </c>
      <c r="D3521">
        <f>MAX(C3521:C$7096)</f>
        <v>4.72</v>
      </c>
      <c r="E3521" s="219">
        <f t="shared" si="108"/>
        <v>0</v>
      </c>
      <c r="H3521" s="241">
        <v>4.21</v>
      </c>
      <c r="I3521">
        <f>MAX(H3521:H$7096)</f>
        <v>4.21</v>
      </c>
      <c r="J3521" s="219">
        <f t="shared" si="109"/>
        <v>0</v>
      </c>
    </row>
    <row r="3522" spans="2:10">
      <c r="B3522" s="217">
        <v>40892</v>
      </c>
      <c r="C3522" s="218">
        <v>4.72</v>
      </c>
      <c r="D3522">
        <f>MAX(C3522:C$7096)</f>
        <v>4.72</v>
      </c>
      <c r="E3522" s="219">
        <f t="shared" ref="E3522:E3585" si="110">(C3522-D3522)/D3522</f>
        <v>0</v>
      </c>
      <c r="H3522" s="241">
        <v>4.21</v>
      </c>
      <c r="I3522">
        <f>MAX(H3522:H$7096)</f>
        <v>4.21</v>
      </c>
      <c r="J3522" s="219">
        <f t="shared" ref="J3522:J3585" si="111">(H3522-I3522)/I3522</f>
        <v>0</v>
      </c>
    </row>
    <row r="3523" spans="2:10">
      <c r="B3523" s="217">
        <v>40891</v>
      </c>
      <c r="C3523" s="218">
        <v>4.71</v>
      </c>
      <c r="D3523">
        <f>MAX(C3523:C$7096)</f>
        <v>4.71</v>
      </c>
      <c r="E3523" s="219">
        <f t="shared" si="110"/>
        <v>0</v>
      </c>
      <c r="H3523" s="241">
        <v>4.21</v>
      </c>
      <c r="I3523">
        <f>MAX(H3523:H$7096)</f>
        <v>4.21</v>
      </c>
      <c r="J3523" s="219">
        <f t="shared" si="111"/>
        <v>0</v>
      </c>
    </row>
    <row r="3524" spans="2:10">
      <c r="B3524" s="217">
        <v>40890</v>
      </c>
      <c r="C3524" s="218">
        <v>4.71</v>
      </c>
      <c r="D3524">
        <f>MAX(C3524:C$7096)</f>
        <v>4.71</v>
      </c>
      <c r="E3524" s="219">
        <f t="shared" si="110"/>
        <v>0</v>
      </c>
      <c r="H3524" s="241">
        <v>4.21</v>
      </c>
      <c r="I3524">
        <f>MAX(H3524:H$7096)</f>
        <v>4.21</v>
      </c>
      <c r="J3524" s="219">
        <f t="shared" si="111"/>
        <v>0</v>
      </c>
    </row>
    <row r="3525" spans="2:10">
      <c r="B3525" s="217">
        <v>40889</v>
      </c>
      <c r="C3525" s="218">
        <v>4.71</v>
      </c>
      <c r="D3525">
        <f>MAX(C3525:C$7096)</f>
        <v>4.71</v>
      </c>
      <c r="E3525" s="219">
        <f t="shared" si="110"/>
        <v>0</v>
      </c>
      <c r="H3525" s="241">
        <v>4.21</v>
      </c>
      <c r="I3525">
        <f>MAX(H3525:H$7096)</f>
        <v>4.21</v>
      </c>
      <c r="J3525" s="219">
        <f t="shared" si="111"/>
        <v>0</v>
      </c>
    </row>
    <row r="3526" spans="2:10">
      <c r="B3526" s="217">
        <v>40886</v>
      </c>
      <c r="C3526" s="218">
        <v>4.71</v>
      </c>
      <c r="D3526">
        <f>MAX(C3526:C$7096)</f>
        <v>4.71</v>
      </c>
      <c r="E3526" s="219">
        <f t="shared" si="110"/>
        <v>0</v>
      </c>
      <c r="H3526" s="241">
        <v>4.21</v>
      </c>
      <c r="I3526">
        <f>MAX(H3526:H$7096)</f>
        <v>4.21</v>
      </c>
      <c r="J3526" s="219">
        <f t="shared" si="111"/>
        <v>0</v>
      </c>
    </row>
    <row r="3527" spans="2:10">
      <c r="B3527" s="217">
        <v>40885</v>
      </c>
      <c r="C3527" s="218">
        <v>4.71</v>
      </c>
      <c r="D3527">
        <f>MAX(C3527:C$7096)</f>
        <v>4.71</v>
      </c>
      <c r="E3527" s="219">
        <f t="shared" si="110"/>
        <v>0</v>
      </c>
      <c r="H3527" s="241">
        <v>4.21</v>
      </c>
      <c r="I3527">
        <f>MAX(H3527:H$7096)</f>
        <v>4.21</v>
      </c>
      <c r="J3527" s="219">
        <f t="shared" si="111"/>
        <v>0</v>
      </c>
    </row>
    <row r="3528" spans="2:10">
      <c r="B3528" s="217">
        <v>40884</v>
      </c>
      <c r="C3528" s="218">
        <v>4.71</v>
      </c>
      <c r="D3528">
        <f>MAX(C3528:C$7096)</f>
        <v>4.71</v>
      </c>
      <c r="E3528" s="219">
        <f t="shared" si="110"/>
        <v>0</v>
      </c>
      <c r="H3528" s="241">
        <v>4.21</v>
      </c>
      <c r="I3528">
        <f>MAX(H3528:H$7096)</f>
        <v>4.21</v>
      </c>
      <c r="J3528" s="219">
        <f t="shared" si="111"/>
        <v>0</v>
      </c>
    </row>
    <row r="3529" spans="2:10">
      <c r="B3529" s="217">
        <v>40883</v>
      </c>
      <c r="C3529" s="218">
        <v>4.71</v>
      </c>
      <c r="D3529">
        <f>MAX(C3529:C$7096)</f>
        <v>4.71</v>
      </c>
      <c r="E3529" s="219">
        <f t="shared" si="110"/>
        <v>0</v>
      </c>
      <c r="H3529" s="241">
        <v>4.21</v>
      </c>
      <c r="I3529">
        <f>MAX(H3529:H$7096)</f>
        <v>4.21</v>
      </c>
      <c r="J3529" s="219">
        <f t="shared" si="111"/>
        <v>0</v>
      </c>
    </row>
    <row r="3530" spans="2:10">
      <c r="B3530" s="217">
        <v>40882</v>
      </c>
      <c r="C3530" s="218">
        <v>4.7</v>
      </c>
      <c r="D3530">
        <f>MAX(C3530:C$7096)</f>
        <v>4.7</v>
      </c>
      <c r="E3530" s="219">
        <f t="shared" si="110"/>
        <v>0</v>
      </c>
      <c r="H3530" s="241">
        <v>4.21</v>
      </c>
      <c r="I3530">
        <f>MAX(H3530:H$7096)</f>
        <v>4.21</v>
      </c>
      <c r="J3530" s="219">
        <f t="shared" si="111"/>
        <v>0</v>
      </c>
    </row>
    <row r="3531" spans="2:10">
      <c r="B3531" s="217">
        <v>40879</v>
      </c>
      <c r="C3531" s="218">
        <v>4.7</v>
      </c>
      <c r="D3531">
        <f>MAX(C3531:C$7096)</f>
        <v>4.7</v>
      </c>
      <c r="E3531" s="219">
        <f t="shared" si="110"/>
        <v>0</v>
      </c>
      <c r="H3531" s="241">
        <v>4.21</v>
      </c>
      <c r="I3531">
        <f>MAX(H3531:H$7096)</f>
        <v>4.21</v>
      </c>
      <c r="J3531" s="219">
        <f t="shared" si="111"/>
        <v>0</v>
      </c>
    </row>
    <row r="3532" spans="2:10">
      <c r="B3532" s="217">
        <v>40878</v>
      </c>
      <c r="C3532" s="218">
        <v>4.7</v>
      </c>
      <c r="D3532">
        <f>MAX(C3532:C$7096)</f>
        <v>4.7</v>
      </c>
      <c r="E3532" s="219">
        <f t="shared" si="110"/>
        <v>0</v>
      </c>
      <c r="H3532" s="241">
        <v>4.21</v>
      </c>
      <c r="I3532">
        <f>MAX(H3532:H$7096)</f>
        <v>4.21</v>
      </c>
      <c r="J3532" s="219">
        <f t="shared" si="111"/>
        <v>0</v>
      </c>
    </row>
    <row r="3533" spans="2:10">
      <c r="B3533" s="217">
        <v>40877</v>
      </c>
      <c r="C3533" s="218">
        <v>4.7</v>
      </c>
      <c r="D3533">
        <f>MAX(C3533:C$7096)</f>
        <v>4.7</v>
      </c>
      <c r="E3533" s="219">
        <f t="shared" si="110"/>
        <v>0</v>
      </c>
      <c r="H3533" s="241">
        <v>3.96</v>
      </c>
      <c r="I3533">
        <f>MAX(H3533:H$7096)</f>
        <v>3.96</v>
      </c>
      <c r="J3533" s="219">
        <f t="shared" si="111"/>
        <v>0</v>
      </c>
    </row>
    <row r="3534" spans="2:10">
      <c r="B3534" s="217">
        <v>40876</v>
      </c>
      <c r="C3534" s="218">
        <v>4.7</v>
      </c>
      <c r="D3534">
        <f>MAX(C3534:C$7096)</f>
        <v>4.7</v>
      </c>
      <c r="E3534" s="219">
        <f t="shared" si="110"/>
        <v>0</v>
      </c>
      <c r="H3534" s="241">
        <v>3.96</v>
      </c>
      <c r="I3534">
        <f>MAX(H3534:H$7096)</f>
        <v>3.96</v>
      </c>
      <c r="J3534" s="219">
        <f t="shared" si="111"/>
        <v>0</v>
      </c>
    </row>
    <row r="3535" spans="2:10">
      <c r="B3535" s="217">
        <v>40875</v>
      </c>
      <c r="C3535" s="218">
        <v>4.7</v>
      </c>
      <c r="D3535">
        <f>MAX(C3535:C$7096)</f>
        <v>4.7</v>
      </c>
      <c r="E3535" s="219">
        <f t="shared" si="110"/>
        <v>0</v>
      </c>
      <c r="H3535" s="241">
        <v>3.96</v>
      </c>
      <c r="I3535">
        <f>MAX(H3535:H$7096)</f>
        <v>3.96</v>
      </c>
      <c r="J3535" s="219">
        <f t="shared" si="111"/>
        <v>0</v>
      </c>
    </row>
    <row r="3536" spans="2:10">
      <c r="B3536" s="217">
        <v>40872</v>
      </c>
      <c r="C3536" s="218">
        <v>4.6900000000000004</v>
      </c>
      <c r="D3536">
        <f>MAX(C3536:C$7096)</f>
        <v>4.6900000000000004</v>
      </c>
      <c r="E3536" s="219">
        <f t="shared" si="110"/>
        <v>0</v>
      </c>
      <c r="H3536" s="241">
        <v>3.96</v>
      </c>
      <c r="I3536">
        <f>MAX(H3536:H$7096)</f>
        <v>3.96</v>
      </c>
      <c r="J3536" s="219">
        <f t="shared" si="111"/>
        <v>0</v>
      </c>
    </row>
    <row r="3537" spans="2:10">
      <c r="B3537" s="217">
        <v>40871</v>
      </c>
      <c r="C3537" s="218">
        <v>4.6900000000000004</v>
      </c>
      <c r="D3537">
        <f>MAX(C3537:C$7096)</f>
        <v>4.6900000000000004</v>
      </c>
      <c r="E3537" s="219">
        <f t="shared" si="110"/>
        <v>0</v>
      </c>
      <c r="H3537" s="241">
        <v>3.96</v>
      </c>
      <c r="I3537">
        <f>MAX(H3537:H$7096)</f>
        <v>3.96</v>
      </c>
      <c r="J3537" s="219">
        <f t="shared" si="111"/>
        <v>0</v>
      </c>
    </row>
    <row r="3538" spans="2:10">
      <c r="B3538" s="217">
        <v>40870</v>
      </c>
      <c r="C3538" s="218">
        <v>4.6900000000000004</v>
      </c>
      <c r="D3538">
        <f>MAX(C3538:C$7096)</f>
        <v>4.6900000000000004</v>
      </c>
      <c r="E3538" s="219">
        <f t="shared" si="110"/>
        <v>0</v>
      </c>
      <c r="H3538" s="241">
        <v>3.96</v>
      </c>
      <c r="I3538">
        <f>MAX(H3538:H$7096)</f>
        <v>3.96</v>
      </c>
      <c r="J3538" s="219">
        <f t="shared" si="111"/>
        <v>0</v>
      </c>
    </row>
    <row r="3539" spans="2:10">
      <c r="B3539" s="217">
        <v>40869</v>
      </c>
      <c r="C3539" s="218">
        <v>4.6900000000000004</v>
      </c>
      <c r="D3539">
        <f>MAX(C3539:C$7096)</f>
        <v>4.6900000000000004</v>
      </c>
      <c r="E3539" s="219">
        <f t="shared" si="110"/>
        <v>0</v>
      </c>
      <c r="H3539" s="241">
        <v>3.96</v>
      </c>
      <c r="I3539">
        <f>MAX(H3539:H$7096)</f>
        <v>3.96</v>
      </c>
      <c r="J3539" s="219">
        <f t="shared" si="111"/>
        <v>0</v>
      </c>
    </row>
    <row r="3540" spans="2:10">
      <c r="B3540" s="217">
        <v>40868</v>
      </c>
      <c r="C3540" s="218">
        <v>4.6900000000000004</v>
      </c>
      <c r="D3540">
        <f>MAX(C3540:C$7096)</f>
        <v>4.6900000000000004</v>
      </c>
      <c r="E3540" s="219">
        <f t="shared" si="110"/>
        <v>0</v>
      </c>
      <c r="H3540" s="241">
        <v>3.96</v>
      </c>
      <c r="I3540">
        <f>MAX(H3540:H$7096)</f>
        <v>3.96</v>
      </c>
      <c r="J3540" s="219">
        <f t="shared" si="111"/>
        <v>0</v>
      </c>
    </row>
    <row r="3541" spans="2:10">
      <c r="B3541" s="217">
        <v>40865</v>
      </c>
      <c r="C3541" s="218">
        <v>4.68</v>
      </c>
      <c r="D3541">
        <f>MAX(C3541:C$7096)</f>
        <v>4.68</v>
      </c>
      <c r="E3541" s="219">
        <f t="shared" si="110"/>
        <v>0</v>
      </c>
      <c r="H3541" s="241">
        <v>3.96</v>
      </c>
      <c r="I3541">
        <f>MAX(H3541:H$7096)</f>
        <v>3.96</v>
      </c>
      <c r="J3541" s="219">
        <f t="shared" si="111"/>
        <v>0</v>
      </c>
    </row>
    <row r="3542" spans="2:10">
      <c r="B3542" s="217">
        <v>40864</v>
      </c>
      <c r="C3542" s="218">
        <v>4.68</v>
      </c>
      <c r="D3542">
        <f>MAX(C3542:C$7096)</f>
        <v>4.68</v>
      </c>
      <c r="E3542" s="219">
        <f t="shared" si="110"/>
        <v>0</v>
      </c>
      <c r="H3542" s="241">
        <v>3.96</v>
      </c>
      <c r="I3542">
        <f>MAX(H3542:H$7096)</f>
        <v>3.96</v>
      </c>
      <c r="J3542" s="219">
        <f t="shared" si="111"/>
        <v>0</v>
      </c>
    </row>
    <row r="3543" spans="2:10">
      <c r="B3543" s="217">
        <v>40863</v>
      </c>
      <c r="C3543" s="218">
        <v>4.68</v>
      </c>
      <c r="D3543">
        <f>MAX(C3543:C$7096)</f>
        <v>4.68</v>
      </c>
      <c r="E3543" s="219">
        <f t="shared" si="110"/>
        <v>0</v>
      </c>
      <c r="H3543" s="241">
        <v>3.96</v>
      </c>
      <c r="I3543">
        <f>MAX(H3543:H$7096)</f>
        <v>3.96</v>
      </c>
      <c r="J3543" s="219">
        <f t="shared" si="111"/>
        <v>0</v>
      </c>
    </row>
    <row r="3544" spans="2:10">
      <c r="B3544" s="217">
        <v>40862</v>
      </c>
      <c r="C3544" s="218">
        <v>4.68</v>
      </c>
      <c r="D3544">
        <f>MAX(C3544:C$7096)</f>
        <v>4.68</v>
      </c>
      <c r="E3544" s="219">
        <f t="shared" si="110"/>
        <v>0</v>
      </c>
      <c r="H3544" s="241">
        <v>3.96</v>
      </c>
      <c r="I3544">
        <f>MAX(H3544:H$7096)</f>
        <v>3.96</v>
      </c>
      <c r="J3544" s="219">
        <f t="shared" si="111"/>
        <v>0</v>
      </c>
    </row>
    <row r="3545" spans="2:10">
      <c r="B3545" s="217">
        <v>40861</v>
      </c>
      <c r="C3545" s="218">
        <v>4.68</v>
      </c>
      <c r="D3545">
        <f>MAX(C3545:C$7096)</f>
        <v>4.68</v>
      </c>
      <c r="E3545" s="219">
        <f t="shared" si="110"/>
        <v>0</v>
      </c>
      <c r="H3545" s="241">
        <v>3.96</v>
      </c>
      <c r="I3545">
        <f>MAX(H3545:H$7096)</f>
        <v>3.96</v>
      </c>
      <c r="J3545" s="219">
        <f t="shared" si="111"/>
        <v>0</v>
      </c>
    </row>
    <row r="3546" spans="2:10">
      <c r="B3546" s="217">
        <v>40858</v>
      </c>
      <c r="C3546" s="218">
        <v>4.68</v>
      </c>
      <c r="D3546">
        <f>MAX(C3546:C$7096)</f>
        <v>4.68</v>
      </c>
      <c r="E3546" s="219">
        <f t="shared" si="110"/>
        <v>0</v>
      </c>
      <c r="H3546" s="241">
        <v>3.96</v>
      </c>
      <c r="I3546">
        <f>MAX(H3546:H$7096)</f>
        <v>3.96</v>
      </c>
      <c r="J3546" s="219">
        <f t="shared" si="111"/>
        <v>0</v>
      </c>
    </row>
    <row r="3547" spans="2:10">
      <c r="B3547" s="217">
        <v>40857</v>
      </c>
      <c r="C3547" s="218">
        <v>4.67</v>
      </c>
      <c r="D3547">
        <f>MAX(C3547:C$7096)</f>
        <v>4.67</v>
      </c>
      <c r="E3547" s="219">
        <f t="shared" si="110"/>
        <v>0</v>
      </c>
      <c r="H3547" s="241">
        <v>3.96</v>
      </c>
      <c r="I3547">
        <f>MAX(H3547:H$7096)</f>
        <v>3.96</v>
      </c>
      <c r="J3547" s="219">
        <f t="shared" si="111"/>
        <v>0</v>
      </c>
    </row>
    <row r="3548" spans="2:10">
      <c r="B3548" s="217">
        <v>40856</v>
      </c>
      <c r="C3548" s="218">
        <v>4.67</v>
      </c>
      <c r="D3548">
        <f>MAX(C3548:C$7096)</f>
        <v>4.67</v>
      </c>
      <c r="E3548" s="219">
        <f t="shared" si="110"/>
        <v>0</v>
      </c>
      <c r="H3548" s="241">
        <v>3.96</v>
      </c>
      <c r="I3548">
        <f>MAX(H3548:H$7096)</f>
        <v>3.96</v>
      </c>
      <c r="J3548" s="219">
        <f t="shared" si="111"/>
        <v>0</v>
      </c>
    </row>
    <row r="3549" spans="2:10">
      <c r="B3549" s="217">
        <v>40855</v>
      </c>
      <c r="C3549" s="218">
        <v>4.67</v>
      </c>
      <c r="D3549">
        <f>MAX(C3549:C$7096)</f>
        <v>4.67</v>
      </c>
      <c r="E3549" s="219">
        <f t="shared" si="110"/>
        <v>0</v>
      </c>
      <c r="H3549" s="241">
        <v>3.96</v>
      </c>
      <c r="I3549">
        <f>MAX(H3549:H$7096)</f>
        <v>3.96</v>
      </c>
      <c r="J3549" s="219">
        <f t="shared" si="111"/>
        <v>0</v>
      </c>
    </row>
    <row r="3550" spans="2:10">
      <c r="B3550" s="217">
        <v>40854</v>
      </c>
      <c r="C3550" s="218">
        <v>4.67</v>
      </c>
      <c r="D3550">
        <f>MAX(C3550:C$7096)</f>
        <v>4.67</v>
      </c>
      <c r="E3550" s="219">
        <f t="shared" si="110"/>
        <v>0</v>
      </c>
      <c r="H3550" s="241">
        <v>3.96</v>
      </c>
      <c r="I3550">
        <f>MAX(H3550:H$7096)</f>
        <v>3.96</v>
      </c>
      <c r="J3550" s="219">
        <f t="shared" si="111"/>
        <v>0</v>
      </c>
    </row>
    <row r="3551" spans="2:10">
      <c r="B3551" s="217">
        <v>40851</v>
      </c>
      <c r="C3551" s="218">
        <v>4.67</v>
      </c>
      <c r="D3551">
        <f>MAX(C3551:C$7096)</f>
        <v>4.67</v>
      </c>
      <c r="E3551" s="219">
        <f t="shared" si="110"/>
        <v>0</v>
      </c>
      <c r="H3551" s="241">
        <v>3.96</v>
      </c>
      <c r="I3551">
        <f>MAX(H3551:H$7096)</f>
        <v>3.96</v>
      </c>
      <c r="J3551" s="219">
        <f t="shared" si="111"/>
        <v>0</v>
      </c>
    </row>
    <row r="3552" spans="2:10">
      <c r="B3552" s="217">
        <v>40850</v>
      </c>
      <c r="C3552" s="218">
        <v>4.67</v>
      </c>
      <c r="D3552">
        <f>MAX(C3552:C$7096)</f>
        <v>4.67</v>
      </c>
      <c r="E3552" s="219">
        <f t="shared" si="110"/>
        <v>0</v>
      </c>
      <c r="H3552" s="241">
        <v>3.96</v>
      </c>
      <c r="I3552">
        <f>MAX(H3552:H$7096)</f>
        <v>3.96</v>
      </c>
      <c r="J3552" s="219">
        <f t="shared" si="111"/>
        <v>0</v>
      </c>
    </row>
    <row r="3553" spans="2:10">
      <c r="B3553" s="217">
        <v>40849</v>
      </c>
      <c r="C3553" s="218">
        <v>4.67</v>
      </c>
      <c r="D3553">
        <f>MAX(C3553:C$7096)</f>
        <v>4.67</v>
      </c>
      <c r="E3553" s="219">
        <f t="shared" si="110"/>
        <v>0</v>
      </c>
      <c r="H3553" s="241">
        <v>3.96</v>
      </c>
      <c r="I3553">
        <f>MAX(H3553:H$7096)</f>
        <v>3.96</v>
      </c>
      <c r="J3553" s="219">
        <f t="shared" si="111"/>
        <v>0</v>
      </c>
    </row>
    <row r="3554" spans="2:10">
      <c r="B3554" s="217">
        <v>40848</v>
      </c>
      <c r="C3554" s="218">
        <v>4.66</v>
      </c>
      <c r="D3554">
        <f>MAX(C3554:C$7096)</f>
        <v>4.67</v>
      </c>
      <c r="E3554" s="219">
        <f t="shared" si="110"/>
        <v>-2.1413276231262929E-3</v>
      </c>
      <c r="H3554" s="241">
        <v>3.96</v>
      </c>
      <c r="I3554">
        <f>MAX(H3554:H$7096)</f>
        <v>3.96</v>
      </c>
      <c r="J3554" s="219">
        <f t="shared" si="111"/>
        <v>0</v>
      </c>
    </row>
    <row r="3555" spans="2:10">
      <c r="B3555" s="217">
        <v>40847</v>
      </c>
      <c r="C3555" s="218">
        <v>4.66</v>
      </c>
      <c r="D3555">
        <f>MAX(C3555:C$7096)</f>
        <v>4.67</v>
      </c>
      <c r="E3555" s="219">
        <f t="shared" si="110"/>
        <v>-2.1413276231262929E-3</v>
      </c>
      <c r="H3555" s="241">
        <v>3.96</v>
      </c>
      <c r="I3555">
        <f>MAX(H3555:H$7096)</f>
        <v>3.96</v>
      </c>
      <c r="J3555" s="219">
        <f t="shared" si="111"/>
        <v>0</v>
      </c>
    </row>
    <row r="3556" spans="2:10">
      <c r="B3556" s="217">
        <v>40844</v>
      </c>
      <c r="C3556" s="218">
        <v>4.66</v>
      </c>
      <c r="D3556">
        <f>MAX(C3556:C$7096)</f>
        <v>4.67</v>
      </c>
      <c r="E3556" s="219">
        <f t="shared" si="110"/>
        <v>-2.1413276231262929E-3</v>
      </c>
      <c r="H3556" s="241">
        <v>3.96</v>
      </c>
      <c r="I3556">
        <f>MAX(H3556:H$7096)</f>
        <v>3.96</v>
      </c>
      <c r="J3556" s="219">
        <f t="shared" si="111"/>
        <v>0</v>
      </c>
    </row>
    <row r="3557" spans="2:10">
      <c r="B3557" s="217">
        <v>40843</v>
      </c>
      <c r="C3557" s="218">
        <v>4.67</v>
      </c>
      <c r="D3557">
        <f>MAX(C3557:C$7096)</f>
        <v>4.67</v>
      </c>
      <c r="E3557" s="219">
        <f t="shared" si="110"/>
        <v>0</v>
      </c>
      <c r="H3557" s="241">
        <v>3.96</v>
      </c>
      <c r="I3557">
        <f>MAX(H3557:H$7096)</f>
        <v>3.96</v>
      </c>
      <c r="J3557" s="219">
        <f t="shared" si="111"/>
        <v>0</v>
      </c>
    </row>
    <row r="3558" spans="2:10">
      <c r="B3558" s="217">
        <v>40842</v>
      </c>
      <c r="C3558" s="218">
        <v>4.67</v>
      </c>
      <c r="D3558">
        <f>MAX(C3558:C$7096)</f>
        <v>4.67</v>
      </c>
      <c r="E3558" s="219">
        <f t="shared" si="110"/>
        <v>0</v>
      </c>
      <c r="H3558" s="241">
        <v>3.96</v>
      </c>
      <c r="I3558">
        <f>MAX(H3558:H$7096)</f>
        <v>3.96</v>
      </c>
      <c r="J3558" s="219">
        <f t="shared" si="111"/>
        <v>0</v>
      </c>
    </row>
    <row r="3559" spans="2:10">
      <c r="B3559" s="217">
        <v>40841</v>
      </c>
      <c r="C3559" s="218">
        <v>4.67</v>
      </c>
      <c r="D3559">
        <f>MAX(C3559:C$7096)</f>
        <v>4.67</v>
      </c>
      <c r="E3559" s="219">
        <f t="shared" si="110"/>
        <v>0</v>
      </c>
      <c r="H3559" s="241">
        <v>3.96</v>
      </c>
      <c r="I3559">
        <f>MAX(H3559:H$7096)</f>
        <v>3.96</v>
      </c>
      <c r="J3559" s="219">
        <f t="shared" si="111"/>
        <v>0</v>
      </c>
    </row>
    <row r="3560" spans="2:10">
      <c r="B3560" s="217">
        <v>40840</v>
      </c>
      <c r="C3560" s="218">
        <v>4.67</v>
      </c>
      <c r="D3560">
        <f>MAX(C3560:C$7096)</f>
        <v>4.67</v>
      </c>
      <c r="E3560" s="219">
        <f t="shared" si="110"/>
        <v>0</v>
      </c>
      <c r="H3560" s="241">
        <v>3.96</v>
      </c>
      <c r="I3560">
        <f>MAX(H3560:H$7096)</f>
        <v>3.96</v>
      </c>
      <c r="J3560" s="219">
        <f t="shared" si="111"/>
        <v>0</v>
      </c>
    </row>
    <row r="3561" spans="2:10">
      <c r="B3561" s="217">
        <v>40837</v>
      </c>
      <c r="C3561" s="218">
        <v>4.62</v>
      </c>
      <c r="D3561">
        <f>MAX(C3561:C$7096)</f>
        <v>4.62</v>
      </c>
      <c r="E3561" s="219">
        <f t="shared" si="110"/>
        <v>0</v>
      </c>
      <c r="H3561" s="241">
        <v>3.96</v>
      </c>
      <c r="I3561">
        <f>MAX(H3561:H$7096)</f>
        <v>3.96</v>
      </c>
      <c r="J3561" s="219">
        <f t="shared" si="111"/>
        <v>0</v>
      </c>
    </row>
    <row r="3562" spans="2:10">
      <c r="B3562" s="217">
        <v>40836</v>
      </c>
      <c r="C3562" s="218">
        <v>4.62</v>
      </c>
      <c r="D3562">
        <f>MAX(C3562:C$7096)</f>
        <v>4.62</v>
      </c>
      <c r="E3562" s="219">
        <f t="shared" si="110"/>
        <v>0</v>
      </c>
      <c r="H3562" s="241">
        <v>3.96</v>
      </c>
      <c r="I3562">
        <f>MAX(H3562:H$7096)</f>
        <v>3.96</v>
      </c>
      <c r="J3562" s="219">
        <f t="shared" si="111"/>
        <v>0</v>
      </c>
    </row>
    <row r="3563" spans="2:10">
      <c r="B3563" s="217">
        <v>40835</v>
      </c>
      <c r="C3563" s="218">
        <v>4.62</v>
      </c>
      <c r="D3563">
        <f>MAX(C3563:C$7096)</f>
        <v>4.62</v>
      </c>
      <c r="E3563" s="219">
        <f t="shared" si="110"/>
        <v>0</v>
      </c>
      <c r="H3563" s="241">
        <v>3.96</v>
      </c>
      <c r="I3563">
        <f>MAX(H3563:H$7096)</f>
        <v>3.96</v>
      </c>
      <c r="J3563" s="219">
        <f t="shared" si="111"/>
        <v>0</v>
      </c>
    </row>
    <row r="3564" spans="2:10">
      <c r="B3564" s="217">
        <v>40834</v>
      </c>
      <c r="C3564" s="218">
        <v>4.62</v>
      </c>
      <c r="D3564">
        <f>MAX(C3564:C$7096)</f>
        <v>4.62</v>
      </c>
      <c r="E3564" s="219">
        <f t="shared" si="110"/>
        <v>0</v>
      </c>
      <c r="H3564" s="241">
        <v>3.96</v>
      </c>
      <c r="I3564">
        <f>MAX(H3564:H$7096)</f>
        <v>3.96</v>
      </c>
      <c r="J3564" s="219">
        <f t="shared" si="111"/>
        <v>0</v>
      </c>
    </row>
    <row r="3565" spans="2:10">
      <c r="B3565" s="217">
        <v>40833</v>
      </c>
      <c r="C3565" s="218">
        <v>4.62</v>
      </c>
      <c r="D3565">
        <f>MAX(C3565:C$7096)</f>
        <v>4.62</v>
      </c>
      <c r="E3565" s="219">
        <f t="shared" si="110"/>
        <v>0</v>
      </c>
      <c r="H3565" s="241">
        <v>3.96</v>
      </c>
      <c r="I3565">
        <f>MAX(H3565:H$7096)</f>
        <v>3.96</v>
      </c>
      <c r="J3565" s="219">
        <f t="shared" si="111"/>
        <v>0</v>
      </c>
    </row>
    <row r="3566" spans="2:10">
      <c r="B3566" s="217">
        <v>40830</v>
      </c>
      <c r="C3566" s="218">
        <v>4.6100000000000003</v>
      </c>
      <c r="D3566">
        <f>MAX(C3566:C$7096)</f>
        <v>4.62</v>
      </c>
      <c r="E3566" s="219">
        <f t="shared" si="110"/>
        <v>-2.1645021645021181E-3</v>
      </c>
      <c r="H3566" s="241">
        <v>3.96</v>
      </c>
      <c r="I3566">
        <f>MAX(H3566:H$7096)</f>
        <v>3.96</v>
      </c>
      <c r="J3566" s="219">
        <f t="shared" si="111"/>
        <v>0</v>
      </c>
    </row>
    <row r="3567" spans="2:10">
      <c r="B3567" s="217">
        <v>40829</v>
      </c>
      <c r="C3567" s="218">
        <v>4.6100000000000003</v>
      </c>
      <c r="D3567">
        <f>MAX(C3567:C$7096)</f>
        <v>4.62</v>
      </c>
      <c r="E3567" s="219">
        <f t="shared" si="110"/>
        <v>-2.1645021645021181E-3</v>
      </c>
      <c r="H3567" s="241">
        <v>3.96</v>
      </c>
      <c r="I3567">
        <f>MAX(H3567:H$7096)</f>
        <v>3.96</v>
      </c>
      <c r="J3567" s="219">
        <f t="shared" si="111"/>
        <v>0</v>
      </c>
    </row>
    <row r="3568" spans="2:10">
      <c r="B3568" s="217">
        <v>40828</v>
      </c>
      <c r="C3568" s="218">
        <v>4.6100000000000003</v>
      </c>
      <c r="D3568">
        <f>MAX(C3568:C$7096)</f>
        <v>4.62</v>
      </c>
      <c r="E3568" s="219">
        <f t="shared" si="110"/>
        <v>-2.1645021645021181E-3</v>
      </c>
      <c r="H3568" s="241">
        <v>3.96</v>
      </c>
      <c r="I3568">
        <f>MAX(H3568:H$7096)</f>
        <v>3.96</v>
      </c>
      <c r="J3568" s="219">
        <f t="shared" si="111"/>
        <v>0</v>
      </c>
    </row>
    <row r="3569" spans="2:10">
      <c r="B3569" s="217">
        <v>40827</v>
      </c>
      <c r="C3569" s="218">
        <v>4.6100000000000003</v>
      </c>
      <c r="D3569">
        <f>MAX(C3569:C$7096)</f>
        <v>4.62</v>
      </c>
      <c r="E3569" s="219">
        <f t="shared" si="110"/>
        <v>-2.1645021645021181E-3</v>
      </c>
      <c r="H3569" s="241">
        <v>3.96</v>
      </c>
      <c r="I3569">
        <f>MAX(H3569:H$7096)</f>
        <v>3.96</v>
      </c>
      <c r="J3569" s="219">
        <f t="shared" si="111"/>
        <v>0</v>
      </c>
    </row>
    <row r="3570" spans="2:10">
      <c r="B3570" s="217">
        <v>40826</v>
      </c>
      <c r="C3570" s="218">
        <v>4.5999999999999996</v>
      </c>
      <c r="D3570">
        <f>MAX(C3570:C$7096)</f>
        <v>4.62</v>
      </c>
      <c r="E3570" s="219">
        <f t="shared" si="110"/>
        <v>-4.3290043290044287E-3</v>
      </c>
      <c r="H3570" s="241">
        <v>3.96</v>
      </c>
      <c r="I3570">
        <f>MAX(H3570:H$7096)</f>
        <v>3.96</v>
      </c>
      <c r="J3570" s="219">
        <f t="shared" si="111"/>
        <v>0</v>
      </c>
    </row>
    <row r="3571" spans="2:10">
      <c r="B3571" s="217">
        <v>40823</v>
      </c>
      <c r="C3571" s="218">
        <v>4.5999999999999996</v>
      </c>
      <c r="D3571">
        <f>MAX(C3571:C$7096)</f>
        <v>4.62</v>
      </c>
      <c r="E3571" s="219">
        <f t="shared" si="110"/>
        <v>-4.3290043290044287E-3</v>
      </c>
      <c r="H3571" s="241">
        <v>3.96</v>
      </c>
      <c r="I3571">
        <f>MAX(H3571:H$7096)</f>
        <v>3.96</v>
      </c>
      <c r="J3571" s="219">
        <f t="shared" si="111"/>
        <v>0</v>
      </c>
    </row>
    <row r="3572" spans="2:10">
      <c r="B3572" s="217">
        <v>40822</v>
      </c>
      <c r="C3572" s="218">
        <v>4.5999999999999996</v>
      </c>
      <c r="D3572">
        <f>MAX(C3572:C$7096)</f>
        <v>4.62</v>
      </c>
      <c r="E3572" s="219">
        <f t="shared" si="110"/>
        <v>-4.3290043290044287E-3</v>
      </c>
      <c r="H3572" s="241">
        <v>3.96</v>
      </c>
      <c r="I3572">
        <f>MAX(H3572:H$7096)</f>
        <v>3.96</v>
      </c>
      <c r="J3572" s="219">
        <f t="shared" si="111"/>
        <v>0</v>
      </c>
    </row>
    <row r="3573" spans="2:10">
      <c r="B3573" s="217">
        <v>40821</v>
      </c>
      <c r="C3573" s="218">
        <v>4.6100000000000003</v>
      </c>
      <c r="D3573">
        <f>MAX(C3573:C$7096)</f>
        <v>4.62</v>
      </c>
      <c r="E3573" s="219">
        <f t="shared" si="110"/>
        <v>-2.1645021645021181E-3</v>
      </c>
      <c r="H3573" s="241">
        <v>3.96</v>
      </c>
      <c r="I3573">
        <f>MAX(H3573:H$7096)</f>
        <v>3.96</v>
      </c>
      <c r="J3573" s="219">
        <f t="shared" si="111"/>
        <v>0</v>
      </c>
    </row>
    <row r="3574" spans="2:10">
      <c r="B3574" s="217">
        <v>40820</v>
      </c>
      <c r="C3574" s="218">
        <v>4.5999999999999996</v>
      </c>
      <c r="D3574">
        <f>MAX(C3574:C$7096)</f>
        <v>4.62</v>
      </c>
      <c r="E3574" s="219">
        <f t="shared" si="110"/>
        <v>-4.3290043290044287E-3</v>
      </c>
      <c r="H3574" s="241">
        <v>3.96</v>
      </c>
      <c r="I3574">
        <f>MAX(H3574:H$7096)</f>
        <v>3.96</v>
      </c>
      <c r="J3574" s="219">
        <f t="shared" si="111"/>
        <v>0</v>
      </c>
    </row>
    <row r="3575" spans="2:10">
      <c r="B3575" s="217">
        <v>40819</v>
      </c>
      <c r="C3575" s="218">
        <v>4.5999999999999996</v>
      </c>
      <c r="D3575">
        <f>MAX(C3575:C$7096)</f>
        <v>4.62</v>
      </c>
      <c r="E3575" s="219">
        <f t="shared" si="110"/>
        <v>-4.3290043290044287E-3</v>
      </c>
      <c r="H3575" s="241">
        <v>3.96</v>
      </c>
      <c r="I3575">
        <f>MAX(H3575:H$7096)</f>
        <v>3.96</v>
      </c>
      <c r="J3575" s="219">
        <f t="shared" si="111"/>
        <v>0</v>
      </c>
    </row>
    <row r="3576" spans="2:10">
      <c r="B3576" s="217">
        <v>40816</v>
      </c>
      <c r="C3576" s="218">
        <v>4.5999999999999996</v>
      </c>
      <c r="D3576">
        <f>MAX(C3576:C$7096)</f>
        <v>4.62</v>
      </c>
      <c r="E3576" s="219">
        <f t="shared" si="110"/>
        <v>-4.3290043290044287E-3</v>
      </c>
      <c r="H3576" s="241">
        <v>3.96</v>
      </c>
      <c r="I3576">
        <f>MAX(H3576:H$7096)</f>
        <v>3.96</v>
      </c>
      <c r="J3576" s="219">
        <f t="shared" si="111"/>
        <v>0</v>
      </c>
    </row>
    <row r="3577" spans="2:10">
      <c r="B3577" s="217">
        <v>40815</v>
      </c>
      <c r="C3577" s="218">
        <v>4.5999999999999996</v>
      </c>
      <c r="D3577">
        <f>MAX(C3577:C$7096)</f>
        <v>4.62</v>
      </c>
      <c r="E3577" s="219">
        <f t="shared" si="110"/>
        <v>-4.3290043290044287E-3</v>
      </c>
      <c r="H3577" s="241">
        <v>3.96</v>
      </c>
      <c r="I3577">
        <f>MAX(H3577:H$7096)</f>
        <v>3.96</v>
      </c>
      <c r="J3577" s="219">
        <f t="shared" si="111"/>
        <v>0</v>
      </c>
    </row>
    <row r="3578" spans="2:10">
      <c r="B3578" s="217">
        <v>40814</v>
      </c>
      <c r="C3578" s="218">
        <v>4.5999999999999996</v>
      </c>
      <c r="D3578">
        <f>MAX(C3578:C$7096)</f>
        <v>4.62</v>
      </c>
      <c r="E3578" s="219">
        <f t="shared" si="110"/>
        <v>-4.3290043290044287E-3</v>
      </c>
      <c r="H3578" s="241">
        <v>3.96</v>
      </c>
      <c r="I3578">
        <f>MAX(H3578:H$7096)</f>
        <v>3.96</v>
      </c>
      <c r="J3578" s="219">
        <f t="shared" si="111"/>
        <v>0</v>
      </c>
    </row>
    <row r="3579" spans="2:10">
      <c r="B3579" s="217">
        <v>40813</v>
      </c>
      <c r="C3579" s="218">
        <v>4.5999999999999996</v>
      </c>
      <c r="D3579">
        <f>MAX(C3579:C$7096)</f>
        <v>4.62</v>
      </c>
      <c r="E3579" s="219">
        <f t="shared" si="110"/>
        <v>-4.3290043290044287E-3</v>
      </c>
      <c r="H3579" s="241">
        <v>3.96</v>
      </c>
      <c r="I3579">
        <f>MAX(H3579:H$7096)</f>
        <v>3.96</v>
      </c>
      <c r="J3579" s="219">
        <f t="shared" si="111"/>
        <v>0</v>
      </c>
    </row>
    <row r="3580" spans="2:10">
      <c r="B3580" s="217">
        <v>40812</v>
      </c>
      <c r="C3580" s="218">
        <v>4.59</v>
      </c>
      <c r="D3580">
        <f>MAX(C3580:C$7096)</f>
        <v>4.62</v>
      </c>
      <c r="E3580" s="219">
        <f t="shared" si="110"/>
        <v>-6.4935064935065468E-3</v>
      </c>
      <c r="H3580" s="241">
        <v>3.96</v>
      </c>
      <c r="I3580">
        <f>MAX(H3580:H$7096)</f>
        <v>3.96</v>
      </c>
      <c r="J3580" s="219">
        <f t="shared" si="111"/>
        <v>0</v>
      </c>
    </row>
    <row r="3581" spans="2:10">
      <c r="B3581" s="217">
        <v>40809</v>
      </c>
      <c r="C3581" s="218">
        <v>4.62</v>
      </c>
      <c r="D3581">
        <f>MAX(C3581:C$7096)</f>
        <v>4.62</v>
      </c>
      <c r="E3581" s="219">
        <f t="shared" si="110"/>
        <v>0</v>
      </c>
      <c r="H3581" s="241">
        <v>3.96</v>
      </c>
      <c r="I3581">
        <f>MAX(H3581:H$7096)</f>
        <v>3.96</v>
      </c>
      <c r="J3581" s="219">
        <f t="shared" si="111"/>
        <v>0</v>
      </c>
    </row>
    <row r="3582" spans="2:10">
      <c r="B3582" s="217">
        <v>40808</v>
      </c>
      <c r="C3582" s="218">
        <v>4.6100000000000003</v>
      </c>
      <c r="D3582">
        <f>MAX(C3582:C$7096)</f>
        <v>4.6100000000000003</v>
      </c>
      <c r="E3582" s="219">
        <f t="shared" si="110"/>
        <v>0</v>
      </c>
      <c r="H3582" s="241">
        <v>3.96</v>
      </c>
      <c r="I3582">
        <f>MAX(H3582:H$7096)</f>
        <v>3.96</v>
      </c>
      <c r="J3582" s="219">
        <f t="shared" si="111"/>
        <v>0</v>
      </c>
    </row>
    <row r="3583" spans="2:10">
      <c r="B3583" s="217">
        <v>40807</v>
      </c>
      <c r="C3583" s="218">
        <v>4.6100000000000003</v>
      </c>
      <c r="D3583">
        <f>MAX(C3583:C$7096)</f>
        <v>4.6100000000000003</v>
      </c>
      <c r="E3583" s="219">
        <f t="shared" si="110"/>
        <v>0</v>
      </c>
      <c r="H3583" s="241">
        <v>3.96</v>
      </c>
      <c r="I3583">
        <f>MAX(H3583:H$7096)</f>
        <v>3.96</v>
      </c>
      <c r="J3583" s="219">
        <f t="shared" si="111"/>
        <v>0</v>
      </c>
    </row>
    <row r="3584" spans="2:10">
      <c r="B3584" s="217">
        <v>40806</v>
      </c>
      <c r="C3584" s="218">
        <v>4.6100000000000003</v>
      </c>
      <c r="D3584">
        <f>MAX(C3584:C$7096)</f>
        <v>4.6100000000000003</v>
      </c>
      <c r="E3584" s="219">
        <f t="shared" si="110"/>
        <v>0</v>
      </c>
      <c r="H3584" s="241">
        <v>3.96</v>
      </c>
      <c r="I3584">
        <f>MAX(H3584:H$7096)</f>
        <v>3.96</v>
      </c>
      <c r="J3584" s="219">
        <f t="shared" si="111"/>
        <v>0</v>
      </c>
    </row>
    <row r="3585" spans="2:10">
      <c r="B3585" s="217">
        <v>40805</v>
      </c>
      <c r="C3585" s="218">
        <v>4.6100000000000003</v>
      </c>
      <c r="D3585">
        <f>MAX(C3585:C$7096)</f>
        <v>4.6100000000000003</v>
      </c>
      <c r="E3585" s="219">
        <f t="shared" si="110"/>
        <v>0</v>
      </c>
      <c r="H3585" s="241">
        <v>3.96</v>
      </c>
      <c r="I3585">
        <f>MAX(H3585:H$7096)</f>
        <v>3.96</v>
      </c>
      <c r="J3585" s="219">
        <f t="shared" si="111"/>
        <v>0</v>
      </c>
    </row>
    <row r="3586" spans="2:10">
      <c r="B3586" s="217">
        <v>40802</v>
      </c>
      <c r="C3586" s="218">
        <v>4.6100000000000003</v>
      </c>
      <c r="D3586">
        <f>MAX(C3586:C$7096)</f>
        <v>4.6100000000000003</v>
      </c>
      <c r="E3586" s="219">
        <f t="shared" ref="E3586:E3649" si="112">(C3586-D3586)/D3586</f>
        <v>0</v>
      </c>
      <c r="H3586" s="241">
        <v>3.96</v>
      </c>
      <c r="I3586">
        <f>MAX(H3586:H$7096)</f>
        <v>3.96</v>
      </c>
      <c r="J3586" s="219">
        <f t="shared" ref="J3586:J3649" si="113">(H3586-I3586)/I3586</f>
        <v>0</v>
      </c>
    </row>
    <row r="3587" spans="2:10">
      <c r="B3587" s="217">
        <v>40801</v>
      </c>
      <c r="C3587" s="218">
        <v>4.5999999999999996</v>
      </c>
      <c r="D3587">
        <f>MAX(C3587:C$7096)</f>
        <v>4.6100000000000003</v>
      </c>
      <c r="E3587" s="219">
        <f t="shared" si="112"/>
        <v>-2.1691973969632699E-3</v>
      </c>
      <c r="H3587" s="241">
        <v>3.96</v>
      </c>
      <c r="I3587">
        <f>MAX(H3587:H$7096)</f>
        <v>3.96</v>
      </c>
      <c r="J3587" s="219">
        <f t="shared" si="113"/>
        <v>0</v>
      </c>
    </row>
    <row r="3588" spans="2:10">
      <c r="B3588" s="217">
        <v>40800</v>
      </c>
      <c r="C3588" s="218">
        <v>4.5999999999999996</v>
      </c>
      <c r="D3588">
        <f>MAX(C3588:C$7096)</f>
        <v>4.6100000000000003</v>
      </c>
      <c r="E3588" s="219">
        <f t="shared" si="112"/>
        <v>-2.1691973969632699E-3</v>
      </c>
      <c r="H3588" s="241">
        <v>3.96</v>
      </c>
      <c r="I3588">
        <f>MAX(H3588:H$7096)</f>
        <v>3.96</v>
      </c>
      <c r="J3588" s="219">
        <f t="shared" si="113"/>
        <v>0</v>
      </c>
    </row>
    <row r="3589" spans="2:10">
      <c r="B3589" s="217">
        <v>40799</v>
      </c>
      <c r="C3589" s="218">
        <v>4.5999999999999996</v>
      </c>
      <c r="D3589">
        <f>MAX(C3589:C$7096)</f>
        <v>4.6100000000000003</v>
      </c>
      <c r="E3589" s="219">
        <f t="shared" si="112"/>
        <v>-2.1691973969632699E-3</v>
      </c>
      <c r="H3589" s="241">
        <v>3.96</v>
      </c>
      <c r="I3589">
        <f>MAX(H3589:H$7096)</f>
        <v>3.96</v>
      </c>
      <c r="J3589" s="219">
        <f t="shared" si="113"/>
        <v>0</v>
      </c>
    </row>
    <row r="3590" spans="2:10">
      <c r="B3590" s="217">
        <v>40798</v>
      </c>
      <c r="C3590" s="218">
        <v>4.5999999999999996</v>
      </c>
      <c r="D3590">
        <f>MAX(C3590:C$7096)</f>
        <v>4.6100000000000003</v>
      </c>
      <c r="E3590" s="219">
        <f t="shared" si="112"/>
        <v>-2.1691973969632699E-3</v>
      </c>
      <c r="H3590" s="241">
        <v>3.96</v>
      </c>
      <c r="I3590">
        <f>MAX(H3590:H$7096)</f>
        <v>3.96</v>
      </c>
      <c r="J3590" s="219">
        <f t="shared" si="113"/>
        <v>0</v>
      </c>
    </row>
    <row r="3591" spans="2:10">
      <c r="B3591" s="217">
        <v>40795</v>
      </c>
      <c r="C3591" s="218">
        <v>4.5999999999999996</v>
      </c>
      <c r="D3591">
        <f>MAX(C3591:C$7096)</f>
        <v>4.6100000000000003</v>
      </c>
      <c r="E3591" s="219">
        <f t="shared" si="112"/>
        <v>-2.1691973969632699E-3</v>
      </c>
      <c r="H3591" s="241">
        <v>3.96</v>
      </c>
      <c r="I3591">
        <f>MAX(H3591:H$7096)</f>
        <v>3.96</v>
      </c>
      <c r="J3591" s="219">
        <f t="shared" si="113"/>
        <v>0</v>
      </c>
    </row>
    <row r="3592" spans="2:10">
      <c r="B3592" s="217">
        <v>40794</v>
      </c>
      <c r="C3592" s="218">
        <v>4.6100000000000003</v>
      </c>
      <c r="D3592">
        <f>MAX(C3592:C$7096)</f>
        <v>4.6100000000000003</v>
      </c>
      <c r="E3592" s="219">
        <f t="shared" si="112"/>
        <v>0</v>
      </c>
      <c r="H3592" s="241">
        <v>3.96</v>
      </c>
      <c r="I3592">
        <f>MAX(H3592:H$7096)</f>
        <v>3.96</v>
      </c>
      <c r="J3592" s="219">
        <f t="shared" si="113"/>
        <v>0</v>
      </c>
    </row>
    <row r="3593" spans="2:10">
      <c r="B3593" s="217">
        <v>40793</v>
      </c>
      <c r="C3593" s="218">
        <v>4.6100000000000003</v>
      </c>
      <c r="D3593">
        <f>MAX(C3593:C$7096)</f>
        <v>4.6100000000000003</v>
      </c>
      <c r="E3593" s="219">
        <f t="shared" si="112"/>
        <v>0</v>
      </c>
      <c r="H3593" s="241">
        <v>3.96</v>
      </c>
      <c r="I3593">
        <f>MAX(H3593:H$7096)</f>
        <v>3.96</v>
      </c>
      <c r="J3593" s="219">
        <f t="shared" si="113"/>
        <v>0</v>
      </c>
    </row>
    <row r="3594" spans="2:10">
      <c r="B3594" s="217">
        <v>40792</v>
      </c>
      <c r="C3594" s="218">
        <v>4.6100000000000003</v>
      </c>
      <c r="D3594">
        <f>MAX(C3594:C$7096)</f>
        <v>4.6100000000000003</v>
      </c>
      <c r="E3594" s="219">
        <f t="shared" si="112"/>
        <v>0</v>
      </c>
      <c r="H3594" s="241">
        <v>3.96</v>
      </c>
      <c r="I3594">
        <f>MAX(H3594:H$7096)</f>
        <v>3.96</v>
      </c>
      <c r="J3594" s="219">
        <f t="shared" si="113"/>
        <v>0</v>
      </c>
    </row>
    <row r="3595" spans="2:10">
      <c r="B3595" s="217">
        <v>40791</v>
      </c>
      <c r="C3595" s="218">
        <v>4.6100000000000003</v>
      </c>
      <c r="D3595">
        <f>MAX(C3595:C$7096)</f>
        <v>4.6100000000000003</v>
      </c>
      <c r="E3595" s="219">
        <f t="shared" si="112"/>
        <v>0</v>
      </c>
      <c r="H3595" s="241">
        <v>3.96</v>
      </c>
      <c r="I3595">
        <f>MAX(H3595:H$7096)</f>
        <v>3.96</v>
      </c>
      <c r="J3595" s="219">
        <f t="shared" si="113"/>
        <v>0</v>
      </c>
    </row>
    <row r="3596" spans="2:10">
      <c r="B3596" s="217">
        <v>40788</v>
      </c>
      <c r="C3596" s="218">
        <v>4.5999999999999996</v>
      </c>
      <c r="D3596">
        <f>MAX(C3596:C$7096)</f>
        <v>4.6100000000000003</v>
      </c>
      <c r="E3596" s="219">
        <f t="shared" si="112"/>
        <v>-2.1691973969632699E-3</v>
      </c>
      <c r="H3596" s="241">
        <v>3.96</v>
      </c>
      <c r="I3596">
        <f>MAX(H3596:H$7096)</f>
        <v>3.96</v>
      </c>
      <c r="J3596" s="219">
        <f t="shared" si="113"/>
        <v>0</v>
      </c>
    </row>
    <row r="3597" spans="2:10">
      <c r="B3597" s="217">
        <v>40787</v>
      </c>
      <c r="C3597" s="218">
        <v>4.5999999999999996</v>
      </c>
      <c r="D3597">
        <f>MAX(C3597:C$7096)</f>
        <v>4.6100000000000003</v>
      </c>
      <c r="E3597" s="219">
        <f t="shared" si="112"/>
        <v>-2.1691973969632699E-3</v>
      </c>
      <c r="H3597" s="241">
        <v>3.96</v>
      </c>
      <c r="I3597">
        <f>MAX(H3597:H$7096)</f>
        <v>3.96</v>
      </c>
      <c r="J3597" s="219">
        <f t="shared" si="113"/>
        <v>0</v>
      </c>
    </row>
    <row r="3598" spans="2:10">
      <c r="B3598" s="217">
        <v>40786</v>
      </c>
      <c r="C3598" s="218">
        <v>4.5999999999999996</v>
      </c>
      <c r="D3598">
        <f>MAX(C3598:C$7096)</f>
        <v>4.6100000000000003</v>
      </c>
      <c r="E3598" s="219">
        <f t="shared" si="112"/>
        <v>-2.1691973969632699E-3</v>
      </c>
      <c r="H3598" s="241">
        <v>3.96</v>
      </c>
      <c r="I3598">
        <f>MAX(H3598:H$7096)</f>
        <v>3.96</v>
      </c>
      <c r="J3598" s="219">
        <f t="shared" si="113"/>
        <v>0</v>
      </c>
    </row>
    <row r="3599" spans="2:10">
      <c r="B3599" s="217">
        <v>40785</v>
      </c>
      <c r="C3599" s="218">
        <v>4.6100000000000003</v>
      </c>
      <c r="D3599">
        <f>MAX(C3599:C$7096)</f>
        <v>4.6100000000000003</v>
      </c>
      <c r="E3599" s="219">
        <f t="shared" si="112"/>
        <v>0</v>
      </c>
      <c r="H3599" s="241">
        <v>3.62</v>
      </c>
      <c r="I3599">
        <f>MAX(H3599:H$7096)</f>
        <v>3.62</v>
      </c>
      <c r="J3599" s="219">
        <f t="shared" si="113"/>
        <v>0</v>
      </c>
    </row>
    <row r="3600" spans="2:10">
      <c r="B3600" s="217">
        <v>40784</v>
      </c>
      <c r="C3600" s="218">
        <v>4.5999999999999996</v>
      </c>
      <c r="D3600">
        <f>MAX(C3600:C$7096)</f>
        <v>4.6100000000000003</v>
      </c>
      <c r="E3600" s="219">
        <f t="shared" si="112"/>
        <v>-2.1691973969632699E-3</v>
      </c>
      <c r="H3600" s="241">
        <v>3.62</v>
      </c>
      <c r="I3600">
        <f>MAX(H3600:H$7096)</f>
        <v>3.62</v>
      </c>
      <c r="J3600" s="219">
        <f t="shared" si="113"/>
        <v>0</v>
      </c>
    </row>
    <row r="3601" spans="2:10">
      <c r="B3601" s="217">
        <v>40781</v>
      </c>
      <c r="C3601" s="218">
        <v>4.5999999999999996</v>
      </c>
      <c r="D3601">
        <f>MAX(C3601:C$7096)</f>
        <v>4.6100000000000003</v>
      </c>
      <c r="E3601" s="219">
        <f t="shared" si="112"/>
        <v>-2.1691973969632699E-3</v>
      </c>
      <c r="H3601" s="241">
        <v>3.62</v>
      </c>
      <c r="I3601">
        <f>MAX(H3601:H$7096)</f>
        <v>3.62</v>
      </c>
      <c r="J3601" s="219">
        <f t="shared" si="113"/>
        <v>0</v>
      </c>
    </row>
    <row r="3602" spans="2:10">
      <c r="B3602" s="217">
        <v>40780</v>
      </c>
      <c r="C3602" s="218">
        <v>4.5999999999999996</v>
      </c>
      <c r="D3602">
        <f>MAX(C3602:C$7096)</f>
        <v>4.6100000000000003</v>
      </c>
      <c r="E3602" s="219">
        <f t="shared" si="112"/>
        <v>-2.1691973969632699E-3</v>
      </c>
      <c r="H3602" s="241">
        <v>3.62</v>
      </c>
      <c r="I3602">
        <f>MAX(H3602:H$7096)</f>
        <v>3.62</v>
      </c>
      <c r="J3602" s="219">
        <f t="shared" si="113"/>
        <v>0</v>
      </c>
    </row>
    <row r="3603" spans="2:10">
      <c r="B3603" s="217">
        <v>40779</v>
      </c>
      <c r="C3603" s="218">
        <v>4.5999999999999996</v>
      </c>
      <c r="D3603">
        <f>MAX(C3603:C$7096)</f>
        <v>4.6100000000000003</v>
      </c>
      <c r="E3603" s="219">
        <f t="shared" si="112"/>
        <v>-2.1691973969632699E-3</v>
      </c>
      <c r="H3603" s="241">
        <v>3.62</v>
      </c>
      <c r="I3603">
        <f>MAX(H3603:H$7096)</f>
        <v>3.62</v>
      </c>
      <c r="J3603" s="219">
        <f t="shared" si="113"/>
        <v>0</v>
      </c>
    </row>
    <row r="3604" spans="2:10">
      <c r="B3604" s="217">
        <v>40778</v>
      </c>
      <c r="C3604" s="218">
        <v>4.5999999999999996</v>
      </c>
      <c r="D3604">
        <f>MAX(C3604:C$7096)</f>
        <v>4.6100000000000003</v>
      </c>
      <c r="E3604" s="219">
        <f t="shared" si="112"/>
        <v>-2.1691973969632699E-3</v>
      </c>
      <c r="H3604" s="241">
        <v>3.62</v>
      </c>
      <c r="I3604">
        <f>MAX(H3604:H$7096)</f>
        <v>3.62</v>
      </c>
      <c r="J3604" s="219">
        <f t="shared" si="113"/>
        <v>0</v>
      </c>
    </row>
    <row r="3605" spans="2:10">
      <c r="B3605" s="217">
        <v>40777</v>
      </c>
      <c r="C3605" s="218">
        <v>4.5999999999999996</v>
      </c>
      <c r="D3605">
        <f>MAX(C3605:C$7096)</f>
        <v>4.6100000000000003</v>
      </c>
      <c r="E3605" s="219">
        <f t="shared" si="112"/>
        <v>-2.1691973969632699E-3</v>
      </c>
      <c r="H3605" s="241">
        <v>3.62</v>
      </c>
      <c r="I3605">
        <f>MAX(H3605:H$7096)</f>
        <v>3.62</v>
      </c>
      <c r="J3605" s="219">
        <f t="shared" si="113"/>
        <v>0</v>
      </c>
    </row>
    <row r="3606" spans="2:10">
      <c r="B3606" s="217">
        <v>40774</v>
      </c>
      <c r="C3606" s="218">
        <v>4.59</v>
      </c>
      <c r="D3606">
        <f>MAX(C3606:C$7096)</f>
        <v>4.6100000000000003</v>
      </c>
      <c r="E3606" s="219">
        <f t="shared" si="112"/>
        <v>-4.3383947939263472E-3</v>
      </c>
      <c r="H3606" s="241">
        <v>3.62</v>
      </c>
      <c r="I3606">
        <f>MAX(H3606:H$7096)</f>
        <v>3.62</v>
      </c>
      <c r="J3606" s="219">
        <f t="shared" si="113"/>
        <v>0</v>
      </c>
    </row>
    <row r="3607" spans="2:10">
      <c r="B3607" s="217">
        <v>40773</v>
      </c>
      <c r="C3607" s="218">
        <v>4.59</v>
      </c>
      <c r="D3607">
        <f>MAX(C3607:C$7096)</f>
        <v>4.6100000000000003</v>
      </c>
      <c r="E3607" s="219">
        <f t="shared" si="112"/>
        <v>-4.3383947939263472E-3</v>
      </c>
      <c r="H3607" s="241">
        <v>3.62</v>
      </c>
      <c r="I3607">
        <f>MAX(H3607:H$7096)</f>
        <v>3.62</v>
      </c>
      <c r="J3607" s="219">
        <f t="shared" si="113"/>
        <v>0</v>
      </c>
    </row>
    <row r="3608" spans="2:10">
      <c r="B3608" s="217">
        <v>40772</v>
      </c>
      <c r="C3608" s="218">
        <v>4.59</v>
      </c>
      <c r="D3608">
        <f>MAX(C3608:C$7096)</f>
        <v>4.6100000000000003</v>
      </c>
      <c r="E3608" s="219">
        <f t="shared" si="112"/>
        <v>-4.3383947939263472E-3</v>
      </c>
      <c r="H3608" s="241">
        <v>3.62</v>
      </c>
      <c r="I3608">
        <f>MAX(H3608:H$7096)</f>
        <v>3.62</v>
      </c>
      <c r="J3608" s="219">
        <f t="shared" si="113"/>
        <v>0</v>
      </c>
    </row>
    <row r="3609" spans="2:10">
      <c r="B3609" s="217">
        <v>40771</v>
      </c>
      <c r="C3609" s="218">
        <v>4.59</v>
      </c>
      <c r="D3609">
        <f>MAX(C3609:C$7096)</f>
        <v>4.6100000000000003</v>
      </c>
      <c r="E3609" s="219">
        <f t="shared" si="112"/>
        <v>-4.3383947939263472E-3</v>
      </c>
      <c r="H3609" s="241">
        <v>3.62</v>
      </c>
      <c r="I3609">
        <f>MAX(H3609:H$7096)</f>
        <v>3.62</v>
      </c>
      <c r="J3609" s="219">
        <f t="shared" si="113"/>
        <v>0</v>
      </c>
    </row>
    <row r="3610" spans="2:10">
      <c r="B3610" s="217">
        <v>40770</v>
      </c>
      <c r="C3610" s="218">
        <v>4.59</v>
      </c>
      <c r="D3610">
        <f>MAX(C3610:C$7096)</f>
        <v>4.6100000000000003</v>
      </c>
      <c r="E3610" s="219">
        <f t="shared" si="112"/>
        <v>-4.3383947939263472E-3</v>
      </c>
      <c r="H3610" s="241">
        <v>3.62</v>
      </c>
      <c r="I3610">
        <f>MAX(H3610:H$7096)</f>
        <v>3.62</v>
      </c>
      <c r="J3610" s="219">
        <f t="shared" si="113"/>
        <v>0</v>
      </c>
    </row>
    <row r="3611" spans="2:10">
      <c r="B3611" s="217">
        <v>40767</v>
      </c>
      <c r="C3611" s="218">
        <v>4.58</v>
      </c>
      <c r="D3611">
        <f>MAX(C3611:C$7096)</f>
        <v>4.6100000000000003</v>
      </c>
      <c r="E3611" s="219">
        <f t="shared" si="112"/>
        <v>-6.5075921908894245E-3</v>
      </c>
      <c r="H3611" s="241">
        <v>3.62</v>
      </c>
      <c r="I3611">
        <f>MAX(H3611:H$7096)</f>
        <v>3.62</v>
      </c>
      <c r="J3611" s="219">
        <f t="shared" si="113"/>
        <v>0</v>
      </c>
    </row>
    <row r="3612" spans="2:10">
      <c r="B3612" s="217">
        <v>40766</v>
      </c>
      <c r="C3612" s="218">
        <v>4.58</v>
      </c>
      <c r="D3612">
        <f>MAX(C3612:C$7096)</f>
        <v>4.6100000000000003</v>
      </c>
      <c r="E3612" s="219">
        <f t="shared" si="112"/>
        <v>-6.5075921908894245E-3</v>
      </c>
      <c r="H3612" s="241">
        <v>3.62</v>
      </c>
      <c r="I3612">
        <f>MAX(H3612:H$7096)</f>
        <v>3.62</v>
      </c>
      <c r="J3612" s="219">
        <f t="shared" si="113"/>
        <v>0</v>
      </c>
    </row>
    <row r="3613" spans="2:10">
      <c r="B3613" s="217">
        <v>40765</v>
      </c>
      <c r="C3613" s="218">
        <v>4.58</v>
      </c>
      <c r="D3613">
        <f>MAX(C3613:C$7096)</f>
        <v>4.6100000000000003</v>
      </c>
      <c r="E3613" s="219">
        <f t="shared" si="112"/>
        <v>-6.5075921908894245E-3</v>
      </c>
      <c r="H3613" s="241">
        <v>3.62</v>
      </c>
      <c r="I3613">
        <f>MAX(H3613:H$7096)</f>
        <v>3.62</v>
      </c>
      <c r="J3613" s="219">
        <f t="shared" si="113"/>
        <v>0</v>
      </c>
    </row>
    <row r="3614" spans="2:10">
      <c r="B3614" s="217">
        <v>40764</v>
      </c>
      <c r="C3614" s="218">
        <v>4.59</v>
      </c>
      <c r="D3614">
        <f>MAX(C3614:C$7096)</f>
        <v>4.6100000000000003</v>
      </c>
      <c r="E3614" s="219">
        <f t="shared" si="112"/>
        <v>-4.3383947939263472E-3</v>
      </c>
      <c r="H3614" s="241">
        <v>3.62</v>
      </c>
      <c r="I3614">
        <f>MAX(H3614:H$7096)</f>
        <v>3.62</v>
      </c>
      <c r="J3614" s="219">
        <f t="shared" si="113"/>
        <v>0</v>
      </c>
    </row>
    <row r="3615" spans="2:10">
      <c r="B3615" s="217">
        <v>40763</v>
      </c>
      <c r="C3615" s="218">
        <v>4.58</v>
      </c>
      <c r="D3615">
        <f>MAX(C3615:C$7096)</f>
        <v>4.6100000000000003</v>
      </c>
      <c r="E3615" s="219">
        <f t="shared" si="112"/>
        <v>-6.5075921908894245E-3</v>
      </c>
      <c r="H3615" s="241">
        <v>3.62</v>
      </c>
      <c r="I3615">
        <f>MAX(H3615:H$7096)</f>
        <v>3.62</v>
      </c>
      <c r="J3615" s="219">
        <f t="shared" si="113"/>
        <v>0</v>
      </c>
    </row>
    <row r="3616" spans="2:10">
      <c r="B3616" s="217">
        <v>40760</v>
      </c>
      <c r="C3616" s="218">
        <v>4.6100000000000003</v>
      </c>
      <c r="D3616">
        <f>MAX(C3616:C$7096)</f>
        <v>4.6100000000000003</v>
      </c>
      <c r="E3616" s="219">
        <f t="shared" si="112"/>
        <v>0</v>
      </c>
      <c r="H3616" s="241">
        <v>3.62</v>
      </c>
      <c r="I3616">
        <f>MAX(H3616:H$7096)</f>
        <v>3.62</v>
      </c>
      <c r="J3616" s="219">
        <f t="shared" si="113"/>
        <v>0</v>
      </c>
    </row>
    <row r="3617" spans="2:10">
      <c r="B3617" s="217">
        <v>40759</v>
      </c>
      <c r="C3617" s="218">
        <v>4.5999999999999996</v>
      </c>
      <c r="D3617">
        <f>MAX(C3617:C$7096)</f>
        <v>4.5999999999999996</v>
      </c>
      <c r="E3617" s="219">
        <f t="shared" si="112"/>
        <v>0</v>
      </c>
      <c r="H3617" s="241">
        <v>3.62</v>
      </c>
      <c r="I3617">
        <f>MAX(H3617:H$7096)</f>
        <v>3.62</v>
      </c>
      <c r="J3617" s="219">
        <f t="shared" si="113"/>
        <v>0</v>
      </c>
    </row>
    <row r="3618" spans="2:10">
      <c r="B3618" s="217">
        <v>40758</v>
      </c>
      <c r="C3618" s="218">
        <v>4.5999999999999996</v>
      </c>
      <c r="D3618">
        <f>MAX(C3618:C$7096)</f>
        <v>4.5999999999999996</v>
      </c>
      <c r="E3618" s="219">
        <f t="shared" si="112"/>
        <v>0</v>
      </c>
      <c r="H3618" s="241">
        <v>3.62</v>
      </c>
      <c r="I3618">
        <f>MAX(H3618:H$7096)</f>
        <v>3.62</v>
      </c>
      <c r="J3618" s="219">
        <f t="shared" si="113"/>
        <v>0</v>
      </c>
    </row>
    <row r="3619" spans="2:10">
      <c r="B3619" s="217">
        <v>40757</v>
      </c>
      <c r="C3619" s="218">
        <v>4.5999999999999996</v>
      </c>
      <c r="D3619">
        <f>MAX(C3619:C$7096)</f>
        <v>4.5999999999999996</v>
      </c>
      <c r="E3619" s="219">
        <f t="shared" si="112"/>
        <v>0</v>
      </c>
      <c r="H3619" s="241">
        <v>3.62</v>
      </c>
      <c r="I3619">
        <f>MAX(H3619:H$7096)</f>
        <v>3.62</v>
      </c>
      <c r="J3619" s="219">
        <f t="shared" si="113"/>
        <v>0</v>
      </c>
    </row>
    <row r="3620" spans="2:10">
      <c r="B3620" s="217">
        <v>40756</v>
      </c>
      <c r="C3620" s="218">
        <v>4.5999999999999996</v>
      </c>
      <c r="D3620">
        <f>MAX(C3620:C$7096)</f>
        <v>4.5999999999999996</v>
      </c>
      <c r="E3620" s="219">
        <f t="shared" si="112"/>
        <v>0</v>
      </c>
      <c r="H3620" s="241">
        <v>3.62</v>
      </c>
      <c r="I3620">
        <f>MAX(H3620:H$7096)</f>
        <v>3.62</v>
      </c>
      <c r="J3620" s="219">
        <f t="shared" si="113"/>
        <v>0</v>
      </c>
    </row>
    <row r="3621" spans="2:10">
      <c r="B3621" s="217">
        <v>40753</v>
      </c>
      <c r="C3621" s="218">
        <v>4.59</v>
      </c>
      <c r="D3621">
        <f>MAX(C3621:C$7096)</f>
        <v>4.59</v>
      </c>
      <c r="E3621" s="219">
        <f t="shared" si="112"/>
        <v>0</v>
      </c>
      <c r="H3621" s="241">
        <v>3.62</v>
      </c>
      <c r="I3621">
        <f>MAX(H3621:H$7096)</f>
        <v>3.62</v>
      </c>
      <c r="J3621" s="219">
        <f t="shared" si="113"/>
        <v>0</v>
      </c>
    </row>
    <row r="3622" spans="2:10">
      <c r="B3622" s="217">
        <v>40752</v>
      </c>
      <c r="C3622" s="218">
        <v>4.59</v>
      </c>
      <c r="D3622">
        <f>MAX(C3622:C$7096)</f>
        <v>4.59</v>
      </c>
      <c r="E3622" s="219">
        <f t="shared" si="112"/>
        <v>0</v>
      </c>
      <c r="H3622" s="241">
        <v>3.62</v>
      </c>
      <c r="I3622">
        <f>MAX(H3622:H$7096)</f>
        <v>3.62</v>
      </c>
      <c r="J3622" s="219">
        <f t="shared" si="113"/>
        <v>0</v>
      </c>
    </row>
    <row r="3623" spans="2:10">
      <c r="B3623" s="217">
        <v>40751</v>
      </c>
      <c r="C3623" s="218">
        <v>4.59</v>
      </c>
      <c r="D3623">
        <f>MAX(C3623:C$7096)</f>
        <v>4.59</v>
      </c>
      <c r="E3623" s="219">
        <f t="shared" si="112"/>
        <v>0</v>
      </c>
      <c r="H3623" s="241">
        <v>3.62</v>
      </c>
      <c r="I3623">
        <f>MAX(H3623:H$7096)</f>
        <v>3.62</v>
      </c>
      <c r="J3623" s="219">
        <f t="shared" si="113"/>
        <v>0</v>
      </c>
    </row>
    <row r="3624" spans="2:10">
      <c r="B3624" s="217">
        <v>40750</v>
      </c>
      <c r="C3624" s="218">
        <v>4.59</v>
      </c>
      <c r="D3624">
        <f>MAX(C3624:C$7096)</f>
        <v>4.59</v>
      </c>
      <c r="E3624" s="219">
        <f t="shared" si="112"/>
        <v>0</v>
      </c>
      <c r="H3624" s="241">
        <v>3.62</v>
      </c>
      <c r="I3624">
        <f>MAX(H3624:H$7096)</f>
        <v>3.62</v>
      </c>
      <c r="J3624" s="219">
        <f t="shared" si="113"/>
        <v>0</v>
      </c>
    </row>
    <row r="3625" spans="2:10">
      <c r="B3625" s="217">
        <v>40749</v>
      </c>
      <c r="C3625" s="218">
        <v>4.58</v>
      </c>
      <c r="D3625">
        <f>MAX(C3625:C$7096)</f>
        <v>4.58</v>
      </c>
      <c r="E3625" s="219">
        <f t="shared" si="112"/>
        <v>0</v>
      </c>
      <c r="H3625" s="241">
        <v>3.62</v>
      </c>
      <c r="I3625">
        <f>MAX(H3625:H$7096)</f>
        <v>3.62</v>
      </c>
      <c r="J3625" s="219">
        <f t="shared" si="113"/>
        <v>0</v>
      </c>
    </row>
    <row r="3626" spans="2:10">
      <c r="B3626" s="217">
        <v>40746</v>
      </c>
      <c r="C3626" s="218">
        <v>4.45</v>
      </c>
      <c r="D3626">
        <f>MAX(C3626:C$7096)</f>
        <v>4.45</v>
      </c>
      <c r="E3626" s="219">
        <f t="shared" si="112"/>
        <v>0</v>
      </c>
      <c r="H3626" s="241">
        <v>3.62</v>
      </c>
      <c r="I3626">
        <f>MAX(H3626:H$7096)</f>
        <v>3.62</v>
      </c>
      <c r="J3626" s="219">
        <f t="shared" si="113"/>
        <v>0</v>
      </c>
    </row>
    <row r="3627" spans="2:10">
      <c r="B3627" s="217">
        <v>40745</v>
      </c>
      <c r="C3627" s="218">
        <v>4.45</v>
      </c>
      <c r="D3627">
        <f>MAX(C3627:C$7096)</f>
        <v>4.45</v>
      </c>
      <c r="E3627" s="219">
        <f t="shared" si="112"/>
        <v>0</v>
      </c>
      <c r="H3627" s="241">
        <v>3.62</v>
      </c>
      <c r="I3627">
        <f>MAX(H3627:H$7096)</f>
        <v>3.62</v>
      </c>
      <c r="J3627" s="219">
        <f t="shared" si="113"/>
        <v>0</v>
      </c>
    </row>
    <row r="3628" spans="2:10">
      <c r="B3628" s="217">
        <v>40744</v>
      </c>
      <c r="C3628" s="218">
        <v>4.45</v>
      </c>
      <c r="D3628">
        <f>MAX(C3628:C$7096)</f>
        <v>4.45</v>
      </c>
      <c r="E3628" s="219">
        <f t="shared" si="112"/>
        <v>0</v>
      </c>
      <c r="H3628" s="241">
        <v>3.62</v>
      </c>
      <c r="I3628">
        <f>MAX(H3628:H$7096)</f>
        <v>3.62</v>
      </c>
      <c r="J3628" s="219">
        <f t="shared" si="113"/>
        <v>0</v>
      </c>
    </row>
    <row r="3629" spans="2:10">
      <c r="B3629" s="217">
        <v>40743</v>
      </c>
      <c r="C3629" s="218">
        <v>4.4400000000000004</v>
      </c>
      <c r="D3629">
        <f>MAX(C3629:C$7096)</f>
        <v>4.4400000000000004</v>
      </c>
      <c r="E3629" s="219">
        <f t="shared" si="112"/>
        <v>0</v>
      </c>
      <c r="H3629" s="241">
        <v>3.62</v>
      </c>
      <c r="I3629">
        <f>MAX(H3629:H$7096)</f>
        <v>3.62</v>
      </c>
      <c r="J3629" s="219">
        <f t="shared" si="113"/>
        <v>0</v>
      </c>
    </row>
    <row r="3630" spans="2:10">
      <c r="B3630" s="217">
        <v>40742</v>
      </c>
      <c r="C3630" s="218">
        <v>4.4400000000000004</v>
      </c>
      <c r="D3630">
        <f>MAX(C3630:C$7096)</f>
        <v>4.4400000000000004</v>
      </c>
      <c r="E3630" s="219">
        <f t="shared" si="112"/>
        <v>0</v>
      </c>
      <c r="H3630" s="241">
        <v>3.62</v>
      </c>
      <c r="I3630">
        <f>MAX(H3630:H$7096)</f>
        <v>3.62</v>
      </c>
      <c r="J3630" s="219">
        <f t="shared" si="113"/>
        <v>0</v>
      </c>
    </row>
    <row r="3631" spans="2:10">
      <c r="B3631" s="217">
        <v>40739</v>
      </c>
      <c r="C3631" s="218">
        <v>4.43</v>
      </c>
      <c r="D3631">
        <f>MAX(C3631:C$7096)</f>
        <v>4.43</v>
      </c>
      <c r="E3631" s="219">
        <f t="shared" si="112"/>
        <v>0</v>
      </c>
      <c r="H3631" s="241">
        <v>3.62</v>
      </c>
      <c r="I3631">
        <f>MAX(H3631:H$7096)</f>
        <v>3.62</v>
      </c>
      <c r="J3631" s="219">
        <f t="shared" si="113"/>
        <v>0</v>
      </c>
    </row>
    <row r="3632" spans="2:10">
      <c r="B3632" s="217">
        <v>40738</v>
      </c>
      <c r="C3632" s="218">
        <v>4.43</v>
      </c>
      <c r="D3632">
        <f>MAX(C3632:C$7096)</f>
        <v>4.43</v>
      </c>
      <c r="E3632" s="219">
        <f t="shared" si="112"/>
        <v>0</v>
      </c>
      <c r="H3632" s="241">
        <v>3.62</v>
      </c>
      <c r="I3632">
        <f>MAX(H3632:H$7096)</f>
        <v>3.62</v>
      </c>
      <c r="J3632" s="219">
        <f t="shared" si="113"/>
        <v>0</v>
      </c>
    </row>
    <row r="3633" spans="2:10">
      <c r="B3633" s="217">
        <v>40737</v>
      </c>
      <c r="C3633" s="218">
        <v>4.42</v>
      </c>
      <c r="D3633">
        <f>MAX(C3633:C$7096)</f>
        <v>4.42</v>
      </c>
      <c r="E3633" s="219">
        <f t="shared" si="112"/>
        <v>0</v>
      </c>
      <c r="H3633" s="241">
        <v>3.62</v>
      </c>
      <c r="I3633">
        <f>MAX(H3633:H$7096)</f>
        <v>3.62</v>
      </c>
      <c r="J3633" s="219">
        <f t="shared" si="113"/>
        <v>0</v>
      </c>
    </row>
    <row r="3634" spans="2:10">
      <c r="B3634" s="217">
        <v>40736</v>
      </c>
      <c r="C3634" s="218">
        <v>4.42</v>
      </c>
      <c r="D3634">
        <f>MAX(C3634:C$7096)</f>
        <v>4.42</v>
      </c>
      <c r="E3634" s="219">
        <f t="shared" si="112"/>
        <v>0</v>
      </c>
      <c r="H3634" s="241">
        <v>3.62</v>
      </c>
      <c r="I3634">
        <f>MAX(H3634:H$7096)</f>
        <v>3.62</v>
      </c>
      <c r="J3634" s="219">
        <f t="shared" si="113"/>
        <v>0</v>
      </c>
    </row>
    <row r="3635" spans="2:10">
      <c r="B3635" s="217">
        <v>40735</v>
      </c>
      <c r="C3635" s="218">
        <v>4.42</v>
      </c>
      <c r="D3635">
        <f>MAX(C3635:C$7096)</f>
        <v>4.42</v>
      </c>
      <c r="E3635" s="219">
        <f t="shared" si="112"/>
        <v>0</v>
      </c>
      <c r="H3635" s="241">
        <v>3.62</v>
      </c>
      <c r="I3635">
        <f>MAX(H3635:H$7096)</f>
        <v>3.62</v>
      </c>
      <c r="J3635" s="219">
        <f t="shared" si="113"/>
        <v>0</v>
      </c>
    </row>
    <row r="3636" spans="2:10">
      <c r="B3636" s="217">
        <v>40732</v>
      </c>
      <c r="C3636" s="218">
        <v>4.41</v>
      </c>
      <c r="D3636">
        <f>MAX(C3636:C$7096)</f>
        <v>4.41</v>
      </c>
      <c r="E3636" s="219">
        <f t="shared" si="112"/>
        <v>0</v>
      </c>
      <c r="H3636" s="241">
        <v>3.62</v>
      </c>
      <c r="I3636">
        <f>MAX(H3636:H$7096)</f>
        <v>3.62</v>
      </c>
      <c r="J3636" s="219">
        <f t="shared" si="113"/>
        <v>0</v>
      </c>
    </row>
    <row r="3637" spans="2:10">
      <c r="B3637" s="217">
        <v>40731</v>
      </c>
      <c r="C3637" s="218">
        <v>4.41</v>
      </c>
      <c r="D3637">
        <f>MAX(C3637:C$7096)</f>
        <v>4.41</v>
      </c>
      <c r="E3637" s="219">
        <f t="shared" si="112"/>
        <v>0</v>
      </c>
      <c r="H3637" s="241">
        <v>3.62</v>
      </c>
      <c r="I3637">
        <f>MAX(H3637:H$7096)</f>
        <v>3.62</v>
      </c>
      <c r="J3637" s="219">
        <f t="shared" si="113"/>
        <v>0</v>
      </c>
    </row>
    <row r="3638" spans="2:10">
      <c r="B3638" s="217">
        <v>40730</v>
      </c>
      <c r="C3638" s="218">
        <v>4.41</v>
      </c>
      <c r="D3638">
        <f>MAX(C3638:C$7096)</f>
        <v>4.41</v>
      </c>
      <c r="E3638" s="219">
        <f t="shared" si="112"/>
        <v>0</v>
      </c>
      <c r="H3638" s="241">
        <v>3.62</v>
      </c>
      <c r="I3638">
        <f>MAX(H3638:H$7096)</f>
        <v>3.62</v>
      </c>
      <c r="J3638" s="219">
        <f t="shared" si="113"/>
        <v>0</v>
      </c>
    </row>
    <row r="3639" spans="2:10">
      <c r="B3639" s="217">
        <v>40729</v>
      </c>
      <c r="C3639" s="218">
        <v>4.41</v>
      </c>
      <c r="D3639">
        <f>MAX(C3639:C$7096)</f>
        <v>4.41</v>
      </c>
      <c r="E3639" s="219">
        <f t="shared" si="112"/>
        <v>0</v>
      </c>
      <c r="H3639" s="241">
        <v>3.62</v>
      </c>
      <c r="I3639">
        <f>MAX(H3639:H$7096)</f>
        <v>3.62</v>
      </c>
      <c r="J3639" s="219">
        <f t="shared" si="113"/>
        <v>0</v>
      </c>
    </row>
    <row r="3640" spans="2:10">
      <c r="B3640" s="217">
        <v>40728</v>
      </c>
      <c r="C3640" s="218">
        <v>4.4000000000000004</v>
      </c>
      <c r="D3640">
        <f>MAX(C3640:C$7096)</f>
        <v>4.4000000000000004</v>
      </c>
      <c r="E3640" s="219">
        <f t="shared" si="112"/>
        <v>0</v>
      </c>
      <c r="H3640" s="241">
        <v>3.62</v>
      </c>
      <c r="I3640">
        <f>MAX(H3640:H$7096)</f>
        <v>3.62</v>
      </c>
      <c r="J3640" s="219">
        <f t="shared" si="113"/>
        <v>0</v>
      </c>
    </row>
    <row r="3641" spans="2:10">
      <c r="B3641" s="217">
        <v>40725</v>
      </c>
      <c r="C3641" s="218">
        <v>4.4000000000000004</v>
      </c>
      <c r="D3641">
        <f>MAX(C3641:C$7096)</f>
        <v>4.4000000000000004</v>
      </c>
      <c r="E3641" s="219">
        <f t="shared" si="112"/>
        <v>0</v>
      </c>
      <c r="H3641" s="241">
        <v>3.62</v>
      </c>
      <c r="I3641">
        <f>MAX(H3641:H$7096)</f>
        <v>3.62</v>
      </c>
      <c r="J3641" s="219">
        <f t="shared" si="113"/>
        <v>0</v>
      </c>
    </row>
    <row r="3642" spans="2:10">
      <c r="B3642" s="217">
        <v>40724</v>
      </c>
      <c r="C3642" s="218">
        <v>4.4000000000000004</v>
      </c>
      <c r="D3642">
        <f>MAX(C3642:C$7096)</f>
        <v>4.4000000000000004</v>
      </c>
      <c r="E3642" s="219">
        <f t="shared" si="112"/>
        <v>0</v>
      </c>
      <c r="H3642" s="241">
        <v>3.62</v>
      </c>
      <c r="I3642">
        <f>MAX(H3642:H$7096)</f>
        <v>3.62</v>
      </c>
      <c r="J3642" s="219">
        <f t="shared" si="113"/>
        <v>0</v>
      </c>
    </row>
    <row r="3643" spans="2:10">
      <c r="B3643" s="217">
        <v>40723</v>
      </c>
      <c r="C3643" s="218">
        <v>4.4000000000000004</v>
      </c>
      <c r="D3643">
        <f>MAX(C3643:C$7096)</f>
        <v>4.4000000000000004</v>
      </c>
      <c r="E3643" s="219">
        <f t="shared" si="112"/>
        <v>0</v>
      </c>
      <c r="H3643" s="241">
        <v>3.62</v>
      </c>
      <c r="I3643">
        <f>MAX(H3643:H$7096)</f>
        <v>3.62</v>
      </c>
      <c r="J3643" s="219">
        <f t="shared" si="113"/>
        <v>0</v>
      </c>
    </row>
    <row r="3644" spans="2:10">
      <c r="B3644" s="217">
        <v>40722</v>
      </c>
      <c r="C3644" s="218">
        <v>4.3899999999999997</v>
      </c>
      <c r="D3644">
        <f>MAX(C3644:C$7096)</f>
        <v>4.3899999999999997</v>
      </c>
      <c r="E3644" s="219">
        <f t="shared" si="112"/>
        <v>0</v>
      </c>
      <c r="H3644" s="241">
        <v>3.62</v>
      </c>
      <c r="I3644">
        <f>MAX(H3644:H$7096)</f>
        <v>3.62</v>
      </c>
      <c r="J3644" s="219">
        <f t="shared" si="113"/>
        <v>0</v>
      </c>
    </row>
    <row r="3645" spans="2:10">
      <c r="B3645" s="217">
        <v>40721</v>
      </c>
      <c r="C3645" s="218">
        <v>4.3899999999999997</v>
      </c>
      <c r="D3645">
        <f>MAX(C3645:C$7096)</f>
        <v>4.3899999999999997</v>
      </c>
      <c r="E3645" s="219">
        <f t="shared" si="112"/>
        <v>0</v>
      </c>
      <c r="H3645" s="241">
        <v>3.62</v>
      </c>
      <c r="I3645">
        <f>MAX(H3645:H$7096)</f>
        <v>3.62</v>
      </c>
      <c r="J3645" s="219">
        <f t="shared" si="113"/>
        <v>0</v>
      </c>
    </row>
    <row r="3646" spans="2:10">
      <c r="B3646" s="217">
        <v>40718</v>
      </c>
      <c r="C3646" s="218">
        <v>4.3899999999999997</v>
      </c>
      <c r="D3646">
        <f>MAX(C3646:C$7096)</f>
        <v>4.3899999999999997</v>
      </c>
      <c r="E3646" s="219">
        <f t="shared" si="112"/>
        <v>0</v>
      </c>
      <c r="H3646" s="241">
        <v>3.62</v>
      </c>
      <c r="I3646">
        <f>MAX(H3646:H$7096)</f>
        <v>3.62</v>
      </c>
      <c r="J3646" s="219">
        <f t="shared" si="113"/>
        <v>0</v>
      </c>
    </row>
    <row r="3647" spans="2:10">
      <c r="B3647" s="217">
        <v>40717</v>
      </c>
      <c r="C3647" s="218">
        <v>4.3899999999999997</v>
      </c>
      <c r="D3647">
        <f>MAX(C3647:C$7096)</f>
        <v>4.3899999999999997</v>
      </c>
      <c r="E3647" s="219">
        <f t="shared" si="112"/>
        <v>0</v>
      </c>
      <c r="H3647" s="241">
        <v>3.62</v>
      </c>
      <c r="I3647">
        <f>MAX(H3647:H$7096)</f>
        <v>3.62</v>
      </c>
      <c r="J3647" s="219">
        <f t="shared" si="113"/>
        <v>0</v>
      </c>
    </row>
    <row r="3648" spans="2:10">
      <c r="B3648" s="217">
        <v>40716</v>
      </c>
      <c r="C3648" s="218">
        <v>4.3899999999999997</v>
      </c>
      <c r="D3648">
        <f>MAX(C3648:C$7096)</f>
        <v>4.3899999999999997</v>
      </c>
      <c r="E3648" s="219">
        <f t="shared" si="112"/>
        <v>0</v>
      </c>
      <c r="H3648" s="241">
        <v>3.62</v>
      </c>
      <c r="I3648">
        <f>MAX(H3648:H$7096)</f>
        <v>3.62</v>
      </c>
      <c r="J3648" s="219">
        <f t="shared" si="113"/>
        <v>0</v>
      </c>
    </row>
    <row r="3649" spans="2:10">
      <c r="B3649" s="217">
        <v>40715</v>
      </c>
      <c r="C3649" s="218">
        <v>4.38</v>
      </c>
      <c r="D3649">
        <f>MAX(C3649:C$7096)</f>
        <v>4.38</v>
      </c>
      <c r="E3649" s="219">
        <f t="shared" si="112"/>
        <v>0</v>
      </c>
      <c r="H3649" s="241">
        <v>3.62</v>
      </c>
      <c r="I3649">
        <f>MAX(H3649:H$7096)</f>
        <v>3.62</v>
      </c>
      <c r="J3649" s="219">
        <f t="shared" si="113"/>
        <v>0</v>
      </c>
    </row>
    <row r="3650" spans="2:10">
      <c r="B3650" s="217">
        <v>40714</v>
      </c>
      <c r="C3650" s="218">
        <v>4.38</v>
      </c>
      <c r="D3650">
        <f>MAX(C3650:C$7096)</f>
        <v>4.38</v>
      </c>
      <c r="E3650" s="219">
        <f t="shared" ref="E3650:E3713" si="114">(C3650-D3650)/D3650</f>
        <v>0</v>
      </c>
      <c r="H3650" s="241">
        <v>3.62</v>
      </c>
      <c r="I3650">
        <f>MAX(H3650:H$7096)</f>
        <v>3.62</v>
      </c>
      <c r="J3650" s="219">
        <f t="shared" ref="J3650:J3713" si="115">(H3650-I3650)/I3650</f>
        <v>0</v>
      </c>
    </row>
    <row r="3651" spans="2:10">
      <c r="B3651" s="217">
        <v>40711</v>
      </c>
      <c r="C3651" s="218">
        <v>4.37</v>
      </c>
      <c r="D3651">
        <f>MAX(C3651:C$7096)</f>
        <v>4.37</v>
      </c>
      <c r="E3651" s="219">
        <f t="shared" si="114"/>
        <v>0</v>
      </c>
      <c r="H3651" s="241">
        <v>3.62</v>
      </c>
      <c r="I3651">
        <f>MAX(H3651:H$7096)</f>
        <v>3.62</v>
      </c>
      <c r="J3651" s="219">
        <f t="shared" si="115"/>
        <v>0</v>
      </c>
    </row>
    <row r="3652" spans="2:10">
      <c r="B3652" s="217">
        <v>40710</v>
      </c>
      <c r="C3652" s="218">
        <v>4.37</v>
      </c>
      <c r="D3652">
        <f>MAX(C3652:C$7096)</f>
        <v>4.37</v>
      </c>
      <c r="E3652" s="219">
        <f t="shared" si="114"/>
        <v>0</v>
      </c>
      <c r="H3652" s="241">
        <v>3.62</v>
      </c>
      <c r="I3652">
        <f>MAX(H3652:H$7096)</f>
        <v>3.62</v>
      </c>
      <c r="J3652" s="219">
        <f t="shared" si="115"/>
        <v>0</v>
      </c>
    </row>
    <row r="3653" spans="2:10">
      <c r="B3653" s="217">
        <v>40709</v>
      </c>
      <c r="C3653" s="218">
        <v>4.37</v>
      </c>
      <c r="D3653">
        <f>MAX(C3653:C$7096)</f>
        <v>4.37</v>
      </c>
      <c r="E3653" s="219">
        <f t="shared" si="114"/>
        <v>0</v>
      </c>
      <c r="H3653" s="241">
        <v>3.62</v>
      </c>
      <c r="I3653">
        <f>MAX(H3653:H$7096)</f>
        <v>3.62</v>
      </c>
      <c r="J3653" s="219">
        <f t="shared" si="115"/>
        <v>0</v>
      </c>
    </row>
    <row r="3654" spans="2:10">
      <c r="B3654" s="217">
        <v>40708</v>
      </c>
      <c r="C3654" s="218">
        <v>4.37</v>
      </c>
      <c r="D3654">
        <f>MAX(C3654:C$7096)</f>
        <v>4.37</v>
      </c>
      <c r="E3654" s="219">
        <f t="shared" si="114"/>
        <v>0</v>
      </c>
      <c r="H3654" s="241">
        <v>3.62</v>
      </c>
      <c r="I3654">
        <f>MAX(H3654:H$7096)</f>
        <v>3.62</v>
      </c>
      <c r="J3654" s="219">
        <f t="shared" si="115"/>
        <v>0</v>
      </c>
    </row>
    <row r="3655" spans="2:10">
      <c r="B3655" s="217">
        <v>40707</v>
      </c>
      <c r="C3655" s="218">
        <v>4.37</v>
      </c>
      <c r="D3655">
        <f>MAX(C3655:C$7096)</f>
        <v>4.37</v>
      </c>
      <c r="E3655" s="219">
        <f t="shared" si="114"/>
        <v>0</v>
      </c>
      <c r="H3655" s="241">
        <v>3.62</v>
      </c>
      <c r="I3655">
        <f>MAX(H3655:H$7096)</f>
        <v>3.62</v>
      </c>
      <c r="J3655" s="219">
        <f t="shared" si="115"/>
        <v>0</v>
      </c>
    </row>
    <row r="3656" spans="2:10">
      <c r="B3656" s="217">
        <v>40704</v>
      </c>
      <c r="C3656" s="218">
        <v>4.3600000000000003</v>
      </c>
      <c r="D3656">
        <f>MAX(C3656:C$7096)</f>
        <v>4.3600000000000003</v>
      </c>
      <c r="E3656" s="219">
        <f t="shared" si="114"/>
        <v>0</v>
      </c>
      <c r="H3656" s="241">
        <v>3.62</v>
      </c>
      <c r="I3656">
        <f>MAX(H3656:H$7096)</f>
        <v>3.62</v>
      </c>
      <c r="J3656" s="219">
        <f t="shared" si="115"/>
        <v>0</v>
      </c>
    </row>
    <row r="3657" spans="2:10">
      <c r="B3657" s="217">
        <v>40703</v>
      </c>
      <c r="C3657" s="218">
        <v>4.3600000000000003</v>
      </c>
      <c r="D3657">
        <f>MAX(C3657:C$7096)</f>
        <v>4.3600000000000003</v>
      </c>
      <c r="E3657" s="219">
        <f t="shared" si="114"/>
        <v>0</v>
      </c>
      <c r="H3657" s="241">
        <v>3.62</v>
      </c>
      <c r="I3657">
        <f>MAX(H3657:H$7096)</f>
        <v>3.62</v>
      </c>
      <c r="J3657" s="219">
        <f t="shared" si="115"/>
        <v>0</v>
      </c>
    </row>
    <row r="3658" spans="2:10">
      <c r="B3658" s="217">
        <v>40702</v>
      </c>
      <c r="C3658" s="218">
        <v>4.3600000000000003</v>
      </c>
      <c r="D3658">
        <f>MAX(C3658:C$7096)</f>
        <v>4.3600000000000003</v>
      </c>
      <c r="E3658" s="219">
        <f t="shared" si="114"/>
        <v>0</v>
      </c>
      <c r="H3658" s="241">
        <v>3.62</v>
      </c>
      <c r="I3658">
        <f>MAX(H3658:H$7096)</f>
        <v>3.62</v>
      </c>
      <c r="J3658" s="219">
        <f t="shared" si="115"/>
        <v>0</v>
      </c>
    </row>
    <row r="3659" spans="2:10">
      <c r="B3659" s="217">
        <v>40701</v>
      </c>
      <c r="C3659" s="218">
        <v>4.3600000000000003</v>
      </c>
      <c r="D3659">
        <f>MAX(C3659:C$7096)</f>
        <v>4.3600000000000003</v>
      </c>
      <c r="E3659" s="219">
        <f t="shared" si="114"/>
        <v>0</v>
      </c>
      <c r="H3659" s="241">
        <v>3.62</v>
      </c>
      <c r="I3659">
        <f>MAX(H3659:H$7096)</f>
        <v>3.62</v>
      </c>
      <c r="J3659" s="219">
        <f t="shared" si="115"/>
        <v>0</v>
      </c>
    </row>
    <row r="3660" spans="2:10">
      <c r="B3660" s="217">
        <v>40700</v>
      </c>
      <c r="C3660" s="218">
        <v>4.3499999999999996</v>
      </c>
      <c r="D3660">
        <f>MAX(C3660:C$7096)</f>
        <v>4.3499999999999996</v>
      </c>
      <c r="E3660" s="219">
        <f t="shared" si="114"/>
        <v>0</v>
      </c>
      <c r="H3660" s="241">
        <v>3.62</v>
      </c>
      <c r="I3660">
        <f>MAX(H3660:H$7096)</f>
        <v>3.62</v>
      </c>
      <c r="J3660" s="219">
        <f t="shared" si="115"/>
        <v>0</v>
      </c>
    </row>
    <row r="3661" spans="2:10">
      <c r="B3661" s="217">
        <v>40697</v>
      </c>
      <c r="C3661" s="218">
        <v>4.34</v>
      </c>
      <c r="D3661">
        <f>MAX(C3661:C$7096)</f>
        <v>4.34</v>
      </c>
      <c r="E3661" s="219">
        <f t="shared" si="114"/>
        <v>0</v>
      </c>
      <c r="H3661" s="241">
        <v>3.62</v>
      </c>
      <c r="I3661">
        <f>MAX(H3661:H$7096)</f>
        <v>3.62</v>
      </c>
      <c r="J3661" s="219">
        <f t="shared" si="115"/>
        <v>0</v>
      </c>
    </row>
    <row r="3662" spans="2:10">
      <c r="B3662" s="217">
        <v>40696</v>
      </c>
      <c r="C3662" s="218">
        <v>4.34</v>
      </c>
      <c r="D3662">
        <f>MAX(C3662:C$7096)</f>
        <v>4.34</v>
      </c>
      <c r="E3662" s="219">
        <f t="shared" si="114"/>
        <v>0</v>
      </c>
      <c r="H3662" s="241">
        <v>3.62</v>
      </c>
      <c r="I3662">
        <f>MAX(H3662:H$7096)</f>
        <v>3.62</v>
      </c>
      <c r="J3662" s="219">
        <f t="shared" si="115"/>
        <v>0</v>
      </c>
    </row>
    <row r="3663" spans="2:10">
      <c r="B3663" s="217">
        <v>40695</v>
      </c>
      <c r="C3663" s="218">
        <v>4.34</v>
      </c>
      <c r="D3663">
        <f>MAX(C3663:C$7096)</f>
        <v>4.34</v>
      </c>
      <c r="E3663" s="219">
        <f t="shared" si="114"/>
        <v>0</v>
      </c>
      <c r="H3663" s="241">
        <v>3.62</v>
      </c>
      <c r="I3663">
        <f>MAX(H3663:H$7096)</f>
        <v>3.62</v>
      </c>
      <c r="J3663" s="219">
        <f t="shared" si="115"/>
        <v>0</v>
      </c>
    </row>
    <row r="3664" spans="2:10">
      <c r="B3664" s="217">
        <v>40694</v>
      </c>
      <c r="C3664" s="218">
        <v>4.34</v>
      </c>
      <c r="D3664">
        <f>MAX(C3664:C$7096)</f>
        <v>4.34</v>
      </c>
      <c r="E3664" s="219">
        <f t="shared" si="114"/>
        <v>0</v>
      </c>
      <c r="H3664" s="241">
        <v>3.34</v>
      </c>
      <c r="I3664">
        <f>MAX(H3664:H$7096)</f>
        <v>3.34</v>
      </c>
      <c r="J3664" s="219">
        <f t="shared" si="115"/>
        <v>0</v>
      </c>
    </row>
    <row r="3665" spans="2:10">
      <c r="B3665" s="217">
        <v>40693</v>
      </c>
      <c r="C3665" s="218">
        <v>4.33</v>
      </c>
      <c r="D3665">
        <f>MAX(C3665:C$7096)</f>
        <v>4.33</v>
      </c>
      <c r="E3665" s="219">
        <f t="shared" si="114"/>
        <v>0</v>
      </c>
      <c r="H3665" s="241">
        <v>3.34</v>
      </c>
      <c r="I3665">
        <f>MAX(H3665:H$7096)</f>
        <v>3.34</v>
      </c>
      <c r="J3665" s="219">
        <f t="shared" si="115"/>
        <v>0</v>
      </c>
    </row>
    <row r="3666" spans="2:10">
      <c r="B3666" s="217">
        <v>40690</v>
      </c>
      <c r="C3666" s="218">
        <v>4.33</v>
      </c>
      <c r="D3666">
        <f>MAX(C3666:C$7096)</f>
        <v>4.33</v>
      </c>
      <c r="E3666" s="219">
        <f t="shared" si="114"/>
        <v>0</v>
      </c>
      <c r="H3666" s="241">
        <v>3.34</v>
      </c>
      <c r="I3666">
        <f>MAX(H3666:H$7096)</f>
        <v>3.34</v>
      </c>
      <c r="J3666" s="219">
        <f t="shared" si="115"/>
        <v>0</v>
      </c>
    </row>
    <row r="3667" spans="2:10">
      <c r="B3667" s="217">
        <v>40689</v>
      </c>
      <c r="C3667" s="218">
        <v>4.33</v>
      </c>
      <c r="D3667">
        <f>MAX(C3667:C$7096)</f>
        <v>4.33</v>
      </c>
      <c r="E3667" s="219">
        <f t="shared" si="114"/>
        <v>0</v>
      </c>
      <c r="H3667" s="241">
        <v>3.34</v>
      </c>
      <c r="I3667">
        <f>MAX(H3667:H$7096)</f>
        <v>3.34</v>
      </c>
      <c r="J3667" s="219">
        <f t="shared" si="115"/>
        <v>0</v>
      </c>
    </row>
    <row r="3668" spans="2:10">
      <c r="B3668" s="217">
        <v>40688</v>
      </c>
      <c r="C3668" s="218">
        <v>4.33</v>
      </c>
      <c r="D3668">
        <f>MAX(C3668:C$7096)</f>
        <v>4.33</v>
      </c>
      <c r="E3668" s="219">
        <f t="shared" si="114"/>
        <v>0</v>
      </c>
      <c r="H3668" s="241">
        <v>3.34</v>
      </c>
      <c r="I3668">
        <f>MAX(H3668:H$7096)</f>
        <v>3.34</v>
      </c>
      <c r="J3668" s="219">
        <f t="shared" si="115"/>
        <v>0</v>
      </c>
    </row>
    <row r="3669" spans="2:10">
      <c r="B3669" s="217">
        <v>40687</v>
      </c>
      <c r="C3669" s="218">
        <v>4.33</v>
      </c>
      <c r="D3669">
        <f>MAX(C3669:C$7096)</f>
        <v>4.33</v>
      </c>
      <c r="E3669" s="219">
        <f t="shared" si="114"/>
        <v>0</v>
      </c>
      <c r="H3669" s="241">
        <v>3.34</v>
      </c>
      <c r="I3669">
        <f>MAX(H3669:H$7096)</f>
        <v>3.34</v>
      </c>
      <c r="J3669" s="219">
        <f t="shared" si="115"/>
        <v>0</v>
      </c>
    </row>
    <row r="3670" spans="2:10">
      <c r="B3670" s="217">
        <v>40686</v>
      </c>
      <c r="C3670" s="218">
        <v>4.32</v>
      </c>
      <c r="D3670">
        <f>MAX(C3670:C$7096)</f>
        <v>4.32</v>
      </c>
      <c r="E3670" s="219">
        <f t="shared" si="114"/>
        <v>0</v>
      </c>
      <c r="H3670" s="241">
        <v>3.34</v>
      </c>
      <c r="I3670">
        <f>MAX(H3670:H$7096)</f>
        <v>3.34</v>
      </c>
      <c r="J3670" s="219">
        <f t="shared" si="115"/>
        <v>0</v>
      </c>
    </row>
    <row r="3671" spans="2:10">
      <c r="B3671" s="217">
        <v>40683</v>
      </c>
      <c r="C3671" s="218">
        <v>4.32</v>
      </c>
      <c r="D3671">
        <f>MAX(C3671:C$7096)</f>
        <v>4.32</v>
      </c>
      <c r="E3671" s="219">
        <f t="shared" si="114"/>
        <v>0</v>
      </c>
      <c r="H3671" s="241">
        <v>3.34</v>
      </c>
      <c r="I3671">
        <f>MAX(H3671:H$7096)</f>
        <v>3.34</v>
      </c>
      <c r="J3671" s="219">
        <f t="shared" si="115"/>
        <v>0</v>
      </c>
    </row>
    <row r="3672" spans="2:10">
      <c r="B3672" s="217">
        <v>40682</v>
      </c>
      <c r="C3672" s="218">
        <v>4.32</v>
      </c>
      <c r="D3672">
        <f>MAX(C3672:C$7096)</f>
        <v>4.32</v>
      </c>
      <c r="E3672" s="219">
        <f t="shared" si="114"/>
        <v>0</v>
      </c>
      <c r="H3672" s="241">
        <v>3.34</v>
      </c>
      <c r="I3672">
        <f>MAX(H3672:H$7096)</f>
        <v>3.34</v>
      </c>
      <c r="J3672" s="219">
        <f t="shared" si="115"/>
        <v>0</v>
      </c>
    </row>
    <row r="3673" spans="2:10">
      <c r="B3673" s="217">
        <v>40681</v>
      </c>
      <c r="C3673" s="218">
        <v>4.32</v>
      </c>
      <c r="D3673">
        <f>MAX(C3673:C$7096)</f>
        <v>4.32</v>
      </c>
      <c r="E3673" s="219">
        <f t="shared" si="114"/>
        <v>0</v>
      </c>
      <c r="H3673" s="241">
        <v>3.34</v>
      </c>
      <c r="I3673">
        <f>MAX(H3673:H$7096)</f>
        <v>3.34</v>
      </c>
      <c r="J3673" s="219">
        <f t="shared" si="115"/>
        <v>0</v>
      </c>
    </row>
    <row r="3674" spans="2:10">
      <c r="B3674" s="217">
        <v>40680</v>
      </c>
      <c r="C3674" s="218">
        <v>4.3099999999999996</v>
      </c>
      <c r="D3674">
        <f>MAX(C3674:C$7096)</f>
        <v>4.3099999999999996</v>
      </c>
      <c r="E3674" s="219">
        <f t="shared" si="114"/>
        <v>0</v>
      </c>
      <c r="H3674" s="241">
        <v>3.34</v>
      </c>
      <c r="I3674">
        <f>MAX(H3674:H$7096)</f>
        <v>3.34</v>
      </c>
      <c r="J3674" s="219">
        <f t="shared" si="115"/>
        <v>0</v>
      </c>
    </row>
    <row r="3675" spans="2:10">
      <c r="B3675" s="217">
        <v>40679</v>
      </c>
      <c r="C3675" s="218">
        <v>4.3099999999999996</v>
      </c>
      <c r="D3675">
        <f>MAX(C3675:C$7096)</f>
        <v>4.3099999999999996</v>
      </c>
      <c r="E3675" s="219">
        <f t="shared" si="114"/>
        <v>0</v>
      </c>
      <c r="H3675" s="241">
        <v>3.34</v>
      </c>
      <c r="I3675">
        <f>MAX(H3675:H$7096)</f>
        <v>3.34</v>
      </c>
      <c r="J3675" s="219">
        <f t="shared" si="115"/>
        <v>0</v>
      </c>
    </row>
    <row r="3676" spans="2:10">
      <c r="B3676" s="217">
        <v>40676</v>
      </c>
      <c r="C3676" s="218">
        <v>4.3099999999999996</v>
      </c>
      <c r="D3676">
        <f>MAX(C3676:C$7096)</f>
        <v>4.3099999999999996</v>
      </c>
      <c r="E3676" s="219">
        <f t="shared" si="114"/>
        <v>0</v>
      </c>
      <c r="H3676" s="241">
        <v>3.34</v>
      </c>
      <c r="I3676">
        <f>MAX(H3676:H$7096)</f>
        <v>3.34</v>
      </c>
      <c r="J3676" s="219">
        <f t="shared" si="115"/>
        <v>0</v>
      </c>
    </row>
    <row r="3677" spans="2:10">
      <c r="B3677" s="217">
        <v>40675</v>
      </c>
      <c r="C3677" s="218">
        <v>4.3099999999999996</v>
      </c>
      <c r="D3677">
        <f>MAX(C3677:C$7096)</f>
        <v>4.3099999999999996</v>
      </c>
      <c r="E3677" s="219">
        <f t="shared" si="114"/>
        <v>0</v>
      </c>
      <c r="H3677" s="241">
        <v>3.34</v>
      </c>
      <c r="I3677">
        <f>MAX(H3677:H$7096)</f>
        <v>3.34</v>
      </c>
      <c r="J3677" s="219">
        <f t="shared" si="115"/>
        <v>0</v>
      </c>
    </row>
    <row r="3678" spans="2:10">
      <c r="B3678" s="217">
        <v>40674</v>
      </c>
      <c r="C3678" s="218">
        <v>4.3099999999999996</v>
      </c>
      <c r="D3678">
        <f>MAX(C3678:C$7096)</f>
        <v>4.3099999999999996</v>
      </c>
      <c r="E3678" s="219">
        <f t="shared" si="114"/>
        <v>0</v>
      </c>
      <c r="H3678" s="241">
        <v>3.34</v>
      </c>
      <c r="I3678">
        <f>MAX(H3678:H$7096)</f>
        <v>3.34</v>
      </c>
      <c r="J3678" s="219">
        <f t="shared" si="115"/>
        <v>0</v>
      </c>
    </row>
    <row r="3679" spans="2:10">
      <c r="B3679" s="217">
        <v>40673</v>
      </c>
      <c r="C3679" s="218">
        <v>4.3</v>
      </c>
      <c r="D3679">
        <f>MAX(C3679:C$7096)</f>
        <v>4.3</v>
      </c>
      <c r="E3679" s="219">
        <f t="shared" si="114"/>
        <v>0</v>
      </c>
      <c r="H3679" s="241">
        <v>3.34</v>
      </c>
      <c r="I3679">
        <f>MAX(H3679:H$7096)</f>
        <v>3.34</v>
      </c>
      <c r="J3679" s="219">
        <f t="shared" si="115"/>
        <v>0</v>
      </c>
    </row>
    <row r="3680" spans="2:10">
      <c r="B3680" s="217">
        <v>40672</v>
      </c>
      <c r="C3680" s="218">
        <v>4.3</v>
      </c>
      <c r="D3680">
        <f>MAX(C3680:C$7096)</f>
        <v>4.3</v>
      </c>
      <c r="E3680" s="219">
        <f t="shared" si="114"/>
        <v>0</v>
      </c>
      <c r="H3680" s="241">
        <v>3.34</v>
      </c>
      <c r="I3680">
        <f>MAX(H3680:H$7096)</f>
        <v>3.34</v>
      </c>
      <c r="J3680" s="219">
        <f t="shared" si="115"/>
        <v>0</v>
      </c>
    </row>
    <row r="3681" spans="2:10">
      <c r="B3681" s="217">
        <v>40669</v>
      </c>
      <c r="C3681" s="218">
        <v>4.3</v>
      </c>
      <c r="D3681">
        <f>MAX(C3681:C$7096)</f>
        <v>4.3</v>
      </c>
      <c r="E3681" s="219">
        <f t="shared" si="114"/>
        <v>0</v>
      </c>
      <c r="H3681" s="241">
        <v>3.34</v>
      </c>
      <c r="I3681">
        <f>MAX(H3681:H$7096)</f>
        <v>3.34</v>
      </c>
      <c r="J3681" s="219">
        <f t="shared" si="115"/>
        <v>0</v>
      </c>
    </row>
    <row r="3682" spans="2:10">
      <c r="B3682" s="217">
        <v>40668</v>
      </c>
      <c r="C3682" s="218">
        <v>4.3</v>
      </c>
      <c r="D3682">
        <f>MAX(C3682:C$7096)</f>
        <v>4.3</v>
      </c>
      <c r="E3682" s="219">
        <f t="shared" si="114"/>
        <v>0</v>
      </c>
      <c r="H3682" s="241">
        <v>3.34</v>
      </c>
      <c r="I3682">
        <f>MAX(H3682:H$7096)</f>
        <v>3.34</v>
      </c>
      <c r="J3682" s="219">
        <f t="shared" si="115"/>
        <v>0</v>
      </c>
    </row>
    <row r="3683" spans="2:10">
      <c r="B3683" s="217">
        <v>40667</v>
      </c>
      <c r="C3683" s="218">
        <v>4.29</v>
      </c>
      <c r="D3683">
        <f>MAX(C3683:C$7096)</f>
        <v>4.29</v>
      </c>
      <c r="E3683" s="219">
        <f t="shared" si="114"/>
        <v>0</v>
      </c>
      <c r="H3683" s="241">
        <v>3.34</v>
      </c>
      <c r="I3683">
        <f>MAX(H3683:H$7096)</f>
        <v>3.34</v>
      </c>
      <c r="J3683" s="219">
        <f t="shared" si="115"/>
        <v>0</v>
      </c>
    </row>
    <row r="3684" spans="2:10">
      <c r="B3684" s="217">
        <v>40666</v>
      </c>
      <c r="C3684" s="218">
        <v>4.29</v>
      </c>
      <c r="D3684">
        <f>MAX(C3684:C$7096)</f>
        <v>4.29</v>
      </c>
      <c r="E3684" s="219">
        <f t="shared" si="114"/>
        <v>0</v>
      </c>
      <c r="H3684" s="241">
        <v>3.34</v>
      </c>
      <c r="I3684">
        <f>MAX(H3684:H$7096)</f>
        <v>3.34</v>
      </c>
      <c r="J3684" s="219">
        <f t="shared" si="115"/>
        <v>0</v>
      </c>
    </row>
    <row r="3685" spans="2:10">
      <c r="B3685" s="217">
        <v>40665</v>
      </c>
      <c r="C3685" s="218">
        <v>4.29</v>
      </c>
      <c r="D3685">
        <f>MAX(C3685:C$7096)</f>
        <v>4.29</v>
      </c>
      <c r="E3685" s="219">
        <f t="shared" si="114"/>
        <v>0</v>
      </c>
      <c r="H3685" s="241">
        <v>3.34</v>
      </c>
      <c r="I3685">
        <f>MAX(H3685:H$7096)</f>
        <v>3.34</v>
      </c>
      <c r="J3685" s="219">
        <f t="shared" si="115"/>
        <v>0</v>
      </c>
    </row>
    <row r="3686" spans="2:10">
      <c r="B3686" s="217">
        <v>40662</v>
      </c>
      <c r="C3686" s="218">
        <v>4.29</v>
      </c>
      <c r="D3686">
        <f>MAX(C3686:C$7096)</f>
        <v>4.29</v>
      </c>
      <c r="E3686" s="219">
        <f t="shared" si="114"/>
        <v>0</v>
      </c>
      <c r="H3686" s="241">
        <v>3.34</v>
      </c>
      <c r="I3686">
        <f>MAX(H3686:H$7096)</f>
        <v>3.34</v>
      </c>
      <c r="J3686" s="219">
        <f t="shared" si="115"/>
        <v>0</v>
      </c>
    </row>
    <row r="3687" spans="2:10">
      <c r="B3687" s="217">
        <v>40661</v>
      </c>
      <c r="C3687" s="218">
        <v>4.29</v>
      </c>
      <c r="D3687">
        <f>MAX(C3687:C$7096)</f>
        <v>4.29</v>
      </c>
      <c r="E3687" s="219">
        <f t="shared" si="114"/>
        <v>0</v>
      </c>
      <c r="H3687" s="241">
        <v>3.34</v>
      </c>
      <c r="I3687">
        <f>MAX(H3687:H$7096)</f>
        <v>3.34</v>
      </c>
      <c r="J3687" s="219">
        <f t="shared" si="115"/>
        <v>0</v>
      </c>
    </row>
    <row r="3688" spans="2:10">
      <c r="B3688" s="217">
        <v>40660</v>
      </c>
      <c r="C3688" s="218">
        <v>4.28</v>
      </c>
      <c r="D3688">
        <f>MAX(C3688:C$7096)</f>
        <v>4.28</v>
      </c>
      <c r="E3688" s="219">
        <f t="shared" si="114"/>
        <v>0</v>
      </c>
      <c r="H3688" s="241">
        <v>3.34</v>
      </c>
      <c r="I3688">
        <f>MAX(H3688:H$7096)</f>
        <v>3.34</v>
      </c>
      <c r="J3688" s="219">
        <f t="shared" si="115"/>
        <v>0</v>
      </c>
    </row>
    <row r="3689" spans="2:10">
      <c r="B3689" s="217">
        <v>40659</v>
      </c>
      <c r="C3689" s="218">
        <v>4.26</v>
      </c>
      <c r="D3689">
        <f>MAX(C3689:C$7096)</f>
        <v>4.26</v>
      </c>
      <c r="E3689" s="219">
        <f t="shared" si="114"/>
        <v>0</v>
      </c>
      <c r="H3689" s="241">
        <v>3.34</v>
      </c>
      <c r="I3689">
        <f>MAX(H3689:H$7096)</f>
        <v>3.34</v>
      </c>
      <c r="J3689" s="219">
        <f t="shared" si="115"/>
        <v>0</v>
      </c>
    </row>
    <row r="3690" spans="2:10">
      <c r="B3690" s="217">
        <v>40658</v>
      </c>
      <c r="C3690" s="218">
        <v>4.17</v>
      </c>
      <c r="D3690">
        <f>MAX(C3690:C$7096)</f>
        <v>4.17</v>
      </c>
      <c r="E3690" s="219">
        <f t="shared" si="114"/>
        <v>0</v>
      </c>
      <c r="H3690" s="241">
        <v>3.34</v>
      </c>
      <c r="I3690">
        <f>MAX(H3690:H$7096)</f>
        <v>3.34</v>
      </c>
      <c r="J3690" s="219">
        <f t="shared" si="115"/>
        <v>0</v>
      </c>
    </row>
    <row r="3691" spans="2:10">
      <c r="B3691" s="217">
        <v>40655</v>
      </c>
      <c r="C3691" s="218">
        <v>4.17</v>
      </c>
      <c r="D3691">
        <f>MAX(C3691:C$7096)</f>
        <v>4.17</v>
      </c>
      <c r="E3691" s="219">
        <f t="shared" si="114"/>
        <v>0</v>
      </c>
      <c r="H3691" s="241">
        <v>3.34</v>
      </c>
      <c r="I3691">
        <f>MAX(H3691:H$7096)</f>
        <v>3.34</v>
      </c>
      <c r="J3691" s="219">
        <f t="shared" si="115"/>
        <v>0</v>
      </c>
    </row>
    <row r="3692" spans="2:10">
      <c r="B3692" s="217">
        <v>40654</v>
      </c>
      <c r="C3692" s="218">
        <v>4.17</v>
      </c>
      <c r="D3692">
        <f>MAX(C3692:C$7096)</f>
        <v>4.17</v>
      </c>
      <c r="E3692" s="219">
        <f t="shared" si="114"/>
        <v>0</v>
      </c>
      <c r="H3692" s="241">
        <v>3.34</v>
      </c>
      <c r="I3692">
        <f>MAX(H3692:H$7096)</f>
        <v>3.34</v>
      </c>
      <c r="J3692" s="219">
        <f t="shared" si="115"/>
        <v>0</v>
      </c>
    </row>
    <row r="3693" spans="2:10">
      <c r="B3693" s="217">
        <v>40653</v>
      </c>
      <c r="C3693" s="218">
        <v>4.16</v>
      </c>
      <c r="D3693">
        <f>MAX(C3693:C$7096)</f>
        <v>4.16</v>
      </c>
      <c r="E3693" s="219">
        <f t="shared" si="114"/>
        <v>0</v>
      </c>
      <c r="H3693" s="241">
        <v>3.34</v>
      </c>
      <c r="I3693">
        <f>MAX(H3693:H$7096)</f>
        <v>3.34</v>
      </c>
      <c r="J3693" s="219">
        <f t="shared" si="115"/>
        <v>0</v>
      </c>
    </row>
    <row r="3694" spans="2:10">
      <c r="B3694" s="217">
        <v>40652</v>
      </c>
      <c r="C3694" s="218">
        <v>4.16</v>
      </c>
      <c r="D3694">
        <f>MAX(C3694:C$7096)</f>
        <v>4.16</v>
      </c>
      <c r="E3694" s="219">
        <f t="shared" si="114"/>
        <v>0</v>
      </c>
      <c r="H3694" s="241">
        <v>3.34</v>
      </c>
      <c r="I3694">
        <f>MAX(H3694:H$7096)</f>
        <v>3.34</v>
      </c>
      <c r="J3694" s="219">
        <f t="shared" si="115"/>
        <v>0</v>
      </c>
    </row>
    <row r="3695" spans="2:10">
      <c r="B3695" s="217">
        <v>40651</v>
      </c>
      <c r="C3695" s="218">
        <v>4.16</v>
      </c>
      <c r="D3695">
        <f>MAX(C3695:C$7096)</f>
        <v>4.16</v>
      </c>
      <c r="E3695" s="219">
        <f t="shared" si="114"/>
        <v>0</v>
      </c>
      <c r="H3695" s="241">
        <v>3.34</v>
      </c>
      <c r="I3695">
        <f>MAX(H3695:H$7096)</f>
        <v>3.34</v>
      </c>
      <c r="J3695" s="219">
        <f t="shared" si="115"/>
        <v>0</v>
      </c>
    </row>
    <row r="3696" spans="2:10">
      <c r="B3696" s="217">
        <v>40648</v>
      </c>
      <c r="C3696" s="218">
        <v>4.1500000000000004</v>
      </c>
      <c r="D3696">
        <f>MAX(C3696:C$7096)</f>
        <v>4.1500000000000004</v>
      </c>
      <c r="E3696" s="219">
        <f t="shared" si="114"/>
        <v>0</v>
      </c>
      <c r="H3696" s="241">
        <v>3.34</v>
      </c>
      <c r="I3696">
        <f>MAX(H3696:H$7096)</f>
        <v>3.34</v>
      </c>
      <c r="J3696" s="219">
        <f t="shared" si="115"/>
        <v>0</v>
      </c>
    </row>
    <row r="3697" spans="2:10">
      <c r="B3697" s="217">
        <v>40647</v>
      </c>
      <c r="C3697" s="218">
        <v>4.1500000000000004</v>
      </c>
      <c r="D3697">
        <f>MAX(C3697:C$7096)</f>
        <v>4.1500000000000004</v>
      </c>
      <c r="E3697" s="219">
        <f t="shared" si="114"/>
        <v>0</v>
      </c>
      <c r="H3697" s="241">
        <v>3.34</v>
      </c>
      <c r="I3697">
        <f>MAX(H3697:H$7096)</f>
        <v>3.34</v>
      </c>
      <c r="J3697" s="219">
        <f t="shared" si="115"/>
        <v>0</v>
      </c>
    </row>
    <row r="3698" spans="2:10">
      <c r="B3698" s="217">
        <v>40646</v>
      </c>
      <c r="C3698" s="218">
        <v>4.1500000000000004</v>
      </c>
      <c r="D3698">
        <f>MAX(C3698:C$7096)</f>
        <v>4.1500000000000004</v>
      </c>
      <c r="E3698" s="219">
        <f t="shared" si="114"/>
        <v>0</v>
      </c>
      <c r="H3698" s="241">
        <v>3.34</v>
      </c>
      <c r="I3698">
        <f>MAX(H3698:H$7096)</f>
        <v>3.34</v>
      </c>
      <c r="J3698" s="219">
        <f t="shared" si="115"/>
        <v>0</v>
      </c>
    </row>
    <row r="3699" spans="2:10">
      <c r="B3699" s="217">
        <v>40645</v>
      </c>
      <c r="C3699" s="218">
        <v>4.1500000000000004</v>
      </c>
      <c r="D3699">
        <f>MAX(C3699:C$7096)</f>
        <v>4.1500000000000004</v>
      </c>
      <c r="E3699" s="219">
        <f t="shared" si="114"/>
        <v>0</v>
      </c>
      <c r="H3699" s="241">
        <v>3.34</v>
      </c>
      <c r="I3699">
        <f>MAX(H3699:H$7096)</f>
        <v>3.34</v>
      </c>
      <c r="J3699" s="219">
        <f t="shared" si="115"/>
        <v>0</v>
      </c>
    </row>
    <row r="3700" spans="2:10">
      <c r="B3700" s="217">
        <v>40644</v>
      </c>
      <c r="C3700" s="218">
        <v>4.1500000000000004</v>
      </c>
      <c r="D3700">
        <f>MAX(C3700:C$7096)</f>
        <v>4.1500000000000004</v>
      </c>
      <c r="E3700" s="219">
        <f t="shared" si="114"/>
        <v>0</v>
      </c>
      <c r="H3700" s="241">
        <v>3.34</v>
      </c>
      <c r="I3700">
        <f>MAX(H3700:H$7096)</f>
        <v>3.34</v>
      </c>
      <c r="J3700" s="219">
        <f t="shared" si="115"/>
        <v>0</v>
      </c>
    </row>
    <row r="3701" spans="2:10">
      <c r="B3701" s="217">
        <v>40641</v>
      </c>
      <c r="C3701" s="218">
        <v>4.1399999999999997</v>
      </c>
      <c r="D3701">
        <f>MAX(C3701:C$7096)</f>
        <v>4.1399999999999997</v>
      </c>
      <c r="E3701" s="219">
        <f t="shared" si="114"/>
        <v>0</v>
      </c>
      <c r="H3701" s="241">
        <v>3.34</v>
      </c>
      <c r="I3701">
        <f>MAX(H3701:H$7096)</f>
        <v>3.34</v>
      </c>
      <c r="J3701" s="219">
        <f t="shared" si="115"/>
        <v>0</v>
      </c>
    </row>
    <row r="3702" spans="2:10">
      <c r="B3702" s="217">
        <v>40640</v>
      </c>
      <c r="C3702" s="218">
        <v>4.1399999999999997</v>
      </c>
      <c r="D3702">
        <f>MAX(C3702:C$7096)</f>
        <v>4.1399999999999997</v>
      </c>
      <c r="E3702" s="219">
        <f t="shared" si="114"/>
        <v>0</v>
      </c>
      <c r="H3702" s="241">
        <v>3.34</v>
      </c>
      <c r="I3702">
        <f>MAX(H3702:H$7096)</f>
        <v>3.34</v>
      </c>
      <c r="J3702" s="219">
        <f t="shared" si="115"/>
        <v>0</v>
      </c>
    </row>
    <row r="3703" spans="2:10">
      <c r="B3703" s="217">
        <v>40639</v>
      </c>
      <c r="C3703" s="218">
        <v>4.1399999999999997</v>
      </c>
      <c r="D3703">
        <f>MAX(C3703:C$7096)</f>
        <v>4.1399999999999997</v>
      </c>
      <c r="E3703" s="219">
        <f t="shared" si="114"/>
        <v>0</v>
      </c>
      <c r="H3703" s="241">
        <v>3.34</v>
      </c>
      <c r="I3703">
        <f>MAX(H3703:H$7096)</f>
        <v>3.34</v>
      </c>
      <c r="J3703" s="219">
        <f t="shared" si="115"/>
        <v>0</v>
      </c>
    </row>
    <row r="3704" spans="2:10">
      <c r="B3704" s="217">
        <v>40638</v>
      </c>
      <c r="C3704" s="218">
        <v>4.1399999999999997</v>
      </c>
      <c r="D3704">
        <f>MAX(C3704:C$7096)</f>
        <v>4.1399999999999997</v>
      </c>
      <c r="E3704" s="219">
        <f t="shared" si="114"/>
        <v>0</v>
      </c>
      <c r="H3704" s="241">
        <v>3.34</v>
      </c>
      <c r="I3704">
        <f>MAX(H3704:H$7096)</f>
        <v>3.34</v>
      </c>
      <c r="J3704" s="219">
        <f t="shared" si="115"/>
        <v>0</v>
      </c>
    </row>
    <row r="3705" spans="2:10">
      <c r="B3705" s="217">
        <v>40637</v>
      </c>
      <c r="C3705" s="218">
        <v>4.1399999999999997</v>
      </c>
      <c r="D3705">
        <f>MAX(C3705:C$7096)</f>
        <v>4.1399999999999997</v>
      </c>
      <c r="E3705" s="219">
        <f t="shared" si="114"/>
        <v>0</v>
      </c>
      <c r="H3705" s="241">
        <v>3.34</v>
      </c>
      <c r="I3705">
        <f>MAX(H3705:H$7096)</f>
        <v>3.34</v>
      </c>
      <c r="J3705" s="219">
        <f t="shared" si="115"/>
        <v>0</v>
      </c>
    </row>
    <row r="3706" spans="2:10">
      <c r="B3706" s="217">
        <v>40634</v>
      </c>
      <c r="C3706" s="218">
        <v>4.13</v>
      </c>
      <c r="D3706">
        <f>MAX(C3706:C$7096)</f>
        <v>4.13</v>
      </c>
      <c r="E3706" s="219">
        <f t="shared" si="114"/>
        <v>0</v>
      </c>
      <c r="H3706" s="241">
        <v>3.34</v>
      </c>
      <c r="I3706">
        <f>MAX(H3706:H$7096)</f>
        <v>3.34</v>
      </c>
      <c r="J3706" s="219">
        <f t="shared" si="115"/>
        <v>0</v>
      </c>
    </row>
    <row r="3707" spans="2:10">
      <c r="B3707" s="217">
        <v>40633</v>
      </c>
      <c r="C3707" s="218">
        <v>4.13</v>
      </c>
      <c r="D3707">
        <f>MAX(C3707:C$7096)</f>
        <v>4.13</v>
      </c>
      <c r="E3707" s="219">
        <f t="shared" si="114"/>
        <v>0</v>
      </c>
      <c r="H3707" s="241">
        <v>3.34</v>
      </c>
      <c r="I3707">
        <f>MAX(H3707:H$7096)</f>
        <v>3.34</v>
      </c>
      <c r="J3707" s="219">
        <f t="shared" si="115"/>
        <v>0</v>
      </c>
    </row>
    <row r="3708" spans="2:10">
      <c r="B3708" s="217">
        <v>40632</v>
      </c>
      <c r="C3708" s="218">
        <v>4.13</v>
      </c>
      <c r="D3708">
        <f>MAX(C3708:C$7096)</f>
        <v>4.13</v>
      </c>
      <c r="E3708" s="219">
        <f t="shared" si="114"/>
        <v>0</v>
      </c>
      <c r="H3708" s="241">
        <v>3.34</v>
      </c>
      <c r="I3708">
        <f>MAX(H3708:H$7096)</f>
        <v>3.34</v>
      </c>
      <c r="J3708" s="219">
        <f t="shared" si="115"/>
        <v>0</v>
      </c>
    </row>
    <row r="3709" spans="2:10">
      <c r="B3709" s="217">
        <v>40631</v>
      </c>
      <c r="C3709" s="218">
        <v>4.13</v>
      </c>
      <c r="D3709">
        <f>MAX(C3709:C$7096)</f>
        <v>4.13</v>
      </c>
      <c r="E3709" s="219">
        <f t="shared" si="114"/>
        <v>0</v>
      </c>
      <c r="H3709" s="241">
        <v>3.34</v>
      </c>
      <c r="I3709">
        <f>MAX(H3709:H$7096)</f>
        <v>3.34</v>
      </c>
      <c r="J3709" s="219">
        <f t="shared" si="115"/>
        <v>0</v>
      </c>
    </row>
    <row r="3710" spans="2:10">
      <c r="B3710" s="217">
        <v>40630</v>
      </c>
      <c r="C3710" s="218">
        <v>4.13</v>
      </c>
      <c r="D3710">
        <f>MAX(C3710:C$7096)</f>
        <v>4.13</v>
      </c>
      <c r="E3710" s="219">
        <f t="shared" si="114"/>
        <v>0</v>
      </c>
      <c r="H3710" s="241">
        <v>3.34</v>
      </c>
      <c r="I3710">
        <f>MAX(H3710:H$7096)</f>
        <v>3.34</v>
      </c>
      <c r="J3710" s="219">
        <f t="shared" si="115"/>
        <v>0</v>
      </c>
    </row>
    <row r="3711" spans="2:10">
      <c r="B3711" s="217">
        <v>40627</v>
      </c>
      <c r="C3711" s="218">
        <v>4.12</v>
      </c>
      <c r="D3711">
        <f>MAX(C3711:C$7096)</f>
        <v>4.12</v>
      </c>
      <c r="E3711" s="219">
        <f t="shared" si="114"/>
        <v>0</v>
      </c>
      <c r="H3711" s="241">
        <v>3.34</v>
      </c>
      <c r="I3711">
        <f>MAX(H3711:H$7096)</f>
        <v>3.34</v>
      </c>
      <c r="J3711" s="219">
        <f t="shared" si="115"/>
        <v>0</v>
      </c>
    </row>
    <row r="3712" spans="2:10">
      <c r="B3712" s="217">
        <v>40626</v>
      </c>
      <c r="C3712" s="218">
        <v>4.12</v>
      </c>
      <c r="D3712">
        <f>MAX(C3712:C$7096)</f>
        <v>4.12</v>
      </c>
      <c r="E3712" s="219">
        <f t="shared" si="114"/>
        <v>0</v>
      </c>
      <c r="H3712" s="241">
        <v>3.34</v>
      </c>
      <c r="I3712">
        <f>MAX(H3712:H$7096)</f>
        <v>3.34</v>
      </c>
      <c r="J3712" s="219">
        <f t="shared" si="115"/>
        <v>0</v>
      </c>
    </row>
    <row r="3713" spans="2:10">
      <c r="B3713" s="217">
        <v>40625</v>
      </c>
      <c r="C3713" s="218">
        <v>4.12</v>
      </c>
      <c r="D3713">
        <f>MAX(C3713:C$7096)</f>
        <v>4.12</v>
      </c>
      <c r="E3713" s="219">
        <f t="shared" si="114"/>
        <v>0</v>
      </c>
      <c r="H3713" s="241">
        <v>3.34</v>
      </c>
      <c r="I3713">
        <f>MAX(H3713:H$7096)</f>
        <v>3.34</v>
      </c>
      <c r="J3713" s="219">
        <f t="shared" si="115"/>
        <v>0</v>
      </c>
    </row>
    <row r="3714" spans="2:10">
      <c r="B3714" s="217">
        <v>40624</v>
      </c>
      <c r="C3714" s="218">
        <v>4.1100000000000003</v>
      </c>
      <c r="D3714">
        <f>MAX(C3714:C$7096)</f>
        <v>4.1100000000000003</v>
      </c>
      <c r="E3714" s="219">
        <f t="shared" ref="E3714:E3777" si="116">(C3714-D3714)/D3714</f>
        <v>0</v>
      </c>
      <c r="H3714" s="241">
        <v>3.34</v>
      </c>
      <c r="I3714">
        <f>MAX(H3714:H$7096)</f>
        <v>3.34</v>
      </c>
      <c r="J3714" s="219">
        <f t="shared" ref="J3714:J3777" si="117">(H3714-I3714)/I3714</f>
        <v>0</v>
      </c>
    </row>
    <row r="3715" spans="2:10">
      <c r="B3715" s="217">
        <v>40623</v>
      </c>
      <c r="C3715" s="218">
        <v>4.1100000000000003</v>
      </c>
      <c r="D3715">
        <f>MAX(C3715:C$7096)</f>
        <v>4.1100000000000003</v>
      </c>
      <c r="E3715" s="219">
        <f t="shared" si="116"/>
        <v>0</v>
      </c>
      <c r="H3715" s="241">
        <v>3.34</v>
      </c>
      <c r="I3715">
        <f>MAX(H3715:H$7096)</f>
        <v>3.34</v>
      </c>
      <c r="J3715" s="219">
        <f t="shared" si="117"/>
        <v>0</v>
      </c>
    </row>
    <row r="3716" spans="2:10">
      <c r="B3716" s="217">
        <v>40620</v>
      </c>
      <c r="C3716" s="218">
        <v>4.1100000000000003</v>
      </c>
      <c r="D3716">
        <f>MAX(C3716:C$7096)</f>
        <v>4.1100000000000003</v>
      </c>
      <c r="E3716" s="219">
        <f t="shared" si="116"/>
        <v>0</v>
      </c>
      <c r="H3716" s="241">
        <v>3.34</v>
      </c>
      <c r="I3716">
        <f>MAX(H3716:H$7096)</f>
        <v>3.34</v>
      </c>
      <c r="J3716" s="219">
        <f t="shared" si="117"/>
        <v>0</v>
      </c>
    </row>
    <row r="3717" spans="2:10">
      <c r="B3717" s="217">
        <v>40619</v>
      </c>
      <c r="C3717" s="218">
        <v>4.0999999999999996</v>
      </c>
      <c r="D3717">
        <f>MAX(C3717:C$7096)</f>
        <v>4.0999999999999996</v>
      </c>
      <c r="E3717" s="219">
        <f t="shared" si="116"/>
        <v>0</v>
      </c>
      <c r="H3717" s="241">
        <v>3.34</v>
      </c>
      <c r="I3717">
        <f>MAX(H3717:H$7096)</f>
        <v>3.34</v>
      </c>
      <c r="J3717" s="219">
        <f t="shared" si="117"/>
        <v>0</v>
      </c>
    </row>
    <row r="3718" spans="2:10">
      <c r="B3718" s="217">
        <v>40618</v>
      </c>
      <c r="C3718" s="218">
        <v>4.0999999999999996</v>
      </c>
      <c r="D3718">
        <f>MAX(C3718:C$7096)</f>
        <v>4.0999999999999996</v>
      </c>
      <c r="E3718" s="219">
        <f t="shared" si="116"/>
        <v>0</v>
      </c>
      <c r="H3718" s="241">
        <v>3.34</v>
      </c>
      <c r="I3718">
        <f>MAX(H3718:H$7096)</f>
        <v>3.34</v>
      </c>
      <c r="J3718" s="219">
        <f t="shared" si="117"/>
        <v>0</v>
      </c>
    </row>
    <row r="3719" spans="2:10">
      <c r="B3719" s="217">
        <v>40617</v>
      </c>
      <c r="C3719" s="218">
        <v>4.0999999999999996</v>
      </c>
      <c r="D3719">
        <f>MAX(C3719:C$7096)</f>
        <v>4.0999999999999996</v>
      </c>
      <c r="E3719" s="219">
        <f t="shared" si="116"/>
        <v>0</v>
      </c>
      <c r="H3719" s="241">
        <v>3.34</v>
      </c>
      <c r="I3719">
        <f>MAX(H3719:H$7096)</f>
        <v>3.34</v>
      </c>
      <c r="J3719" s="219">
        <f t="shared" si="117"/>
        <v>0</v>
      </c>
    </row>
    <row r="3720" spans="2:10">
      <c r="B3720" s="217">
        <v>40616</v>
      </c>
      <c r="C3720" s="218">
        <v>4.0999999999999996</v>
      </c>
      <c r="D3720">
        <f>MAX(C3720:C$7096)</f>
        <v>4.0999999999999996</v>
      </c>
      <c r="E3720" s="219">
        <f t="shared" si="116"/>
        <v>0</v>
      </c>
      <c r="H3720" s="241">
        <v>3.34</v>
      </c>
      <c r="I3720">
        <f>MAX(H3720:H$7096)</f>
        <v>3.34</v>
      </c>
      <c r="J3720" s="219">
        <f t="shared" si="117"/>
        <v>0</v>
      </c>
    </row>
    <row r="3721" spans="2:10">
      <c r="B3721" s="217">
        <v>40613</v>
      </c>
      <c r="C3721" s="218">
        <v>4.09</v>
      </c>
      <c r="D3721">
        <f>MAX(C3721:C$7096)</f>
        <v>4.09</v>
      </c>
      <c r="E3721" s="219">
        <f t="shared" si="116"/>
        <v>0</v>
      </c>
      <c r="H3721" s="241">
        <v>3.34</v>
      </c>
      <c r="I3721">
        <f>MAX(H3721:H$7096)</f>
        <v>3.34</v>
      </c>
      <c r="J3721" s="219">
        <f t="shared" si="117"/>
        <v>0</v>
      </c>
    </row>
    <row r="3722" spans="2:10">
      <c r="B3722" s="217">
        <v>40612</v>
      </c>
      <c r="C3722" s="218">
        <v>4.09</v>
      </c>
      <c r="D3722">
        <f>MAX(C3722:C$7096)</f>
        <v>4.09</v>
      </c>
      <c r="E3722" s="219">
        <f t="shared" si="116"/>
        <v>0</v>
      </c>
      <c r="H3722" s="241">
        <v>3.34</v>
      </c>
      <c r="I3722">
        <f>MAX(H3722:H$7096)</f>
        <v>3.34</v>
      </c>
      <c r="J3722" s="219">
        <f t="shared" si="117"/>
        <v>0</v>
      </c>
    </row>
    <row r="3723" spans="2:10">
      <c r="B3723" s="217">
        <v>40611</v>
      </c>
      <c r="C3723" s="218">
        <v>4.09</v>
      </c>
      <c r="D3723">
        <f>MAX(C3723:C$7096)</f>
        <v>4.09</v>
      </c>
      <c r="E3723" s="219">
        <f t="shared" si="116"/>
        <v>0</v>
      </c>
      <c r="H3723" s="241">
        <v>3.34</v>
      </c>
      <c r="I3723">
        <f>MAX(H3723:H$7096)</f>
        <v>3.34</v>
      </c>
      <c r="J3723" s="219">
        <f t="shared" si="117"/>
        <v>0</v>
      </c>
    </row>
    <row r="3724" spans="2:10">
      <c r="B3724" s="217">
        <v>40610</v>
      </c>
      <c r="C3724" s="218">
        <v>4.09</v>
      </c>
      <c r="D3724">
        <f>MAX(C3724:C$7096)</f>
        <v>4.09</v>
      </c>
      <c r="E3724" s="219">
        <f t="shared" si="116"/>
        <v>0</v>
      </c>
      <c r="H3724" s="241">
        <v>3.34</v>
      </c>
      <c r="I3724">
        <f>MAX(H3724:H$7096)</f>
        <v>3.34</v>
      </c>
      <c r="J3724" s="219">
        <f t="shared" si="117"/>
        <v>0</v>
      </c>
    </row>
    <row r="3725" spans="2:10">
      <c r="B3725" s="217">
        <v>40609</v>
      </c>
      <c r="C3725" s="218">
        <v>4.09</v>
      </c>
      <c r="D3725">
        <f>MAX(C3725:C$7096)</f>
        <v>4.09</v>
      </c>
      <c r="E3725" s="219">
        <f t="shared" si="116"/>
        <v>0</v>
      </c>
      <c r="H3725" s="241">
        <v>3.34</v>
      </c>
      <c r="I3725">
        <f>MAX(H3725:H$7096)</f>
        <v>3.34</v>
      </c>
      <c r="J3725" s="219">
        <f t="shared" si="117"/>
        <v>0</v>
      </c>
    </row>
    <row r="3726" spans="2:10">
      <c r="B3726" s="217">
        <v>40606</v>
      </c>
      <c r="C3726" s="218">
        <v>4.08</v>
      </c>
      <c r="D3726">
        <f>MAX(C3726:C$7096)</f>
        <v>4.08</v>
      </c>
      <c r="E3726" s="219">
        <f t="shared" si="116"/>
        <v>0</v>
      </c>
      <c r="H3726" s="241">
        <v>3.34</v>
      </c>
      <c r="I3726">
        <f>MAX(H3726:H$7096)</f>
        <v>3.34</v>
      </c>
      <c r="J3726" s="219">
        <f t="shared" si="117"/>
        <v>0</v>
      </c>
    </row>
    <row r="3727" spans="2:10">
      <c r="B3727" s="217">
        <v>40605</v>
      </c>
      <c r="C3727" s="218">
        <v>4.08</v>
      </c>
      <c r="D3727">
        <f>MAX(C3727:C$7096)</f>
        <v>4.08</v>
      </c>
      <c r="E3727" s="219">
        <f t="shared" si="116"/>
        <v>0</v>
      </c>
      <c r="H3727" s="241">
        <v>3.34</v>
      </c>
      <c r="I3727">
        <f>MAX(H3727:H$7096)</f>
        <v>3.34</v>
      </c>
      <c r="J3727" s="219">
        <f t="shared" si="117"/>
        <v>0</v>
      </c>
    </row>
    <row r="3728" spans="2:10">
      <c r="B3728" s="217">
        <v>40604</v>
      </c>
      <c r="C3728" s="218">
        <v>4.08</v>
      </c>
      <c r="D3728">
        <f>MAX(C3728:C$7096)</f>
        <v>4.08</v>
      </c>
      <c r="E3728" s="219">
        <f t="shared" si="116"/>
        <v>0</v>
      </c>
      <c r="H3728" s="241">
        <v>3</v>
      </c>
      <c r="I3728">
        <f>MAX(H3728:H$7096)</f>
        <v>3</v>
      </c>
      <c r="J3728" s="219">
        <f t="shared" si="117"/>
        <v>0</v>
      </c>
    </row>
    <row r="3729" spans="2:10">
      <c r="B3729" s="217">
        <v>40603</v>
      </c>
      <c r="C3729" s="218">
        <v>4.08</v>
      </c>
      <c r="D3729">
        <f>MAX(C3729:C$7096)</f>
        <v>4.08</v>
      </c>
      <c r="E3729" s="219">
        <f t="shared" si="116"/>
        <v>0</v>
      </c>
      <c r="H3729" s="241">
        <v>3</v>
      </c>
      <c r="I3729">
        <f>MAX(H3729:H$7096)</f>
        <v>3</v>
      </c>
      <c r="J3729" s="219">
        <f t="shared" si="117"/>
        <v>0</v>
      </c>
    </row>
    <row r="3730" spans="2:10">
      <c r="B3730" s="217">
        <v>40602</v>
      </c>
      <c r="C3730" s="218">
        <v>4.08</v>
      </c>
      <c r="D3730">
        <f>MAX(C3730:C$7096)</f>
        <v>4.08</v>
      </c>
      <c r="E3730" s="219">
        <f t="shared" si="116"/>
        <v>0</v>
      </c>
      <c r="H3730" s="241">
        <v>3</v>
      </c>
      <c r="I3730">
        <f>MAX(H3730:H$7096)</f>
        <v>3</v>
      </c>
      <c r="J3730" s="219">
        <f t="shared" si="117"/>
        <v>0</v>
      </c>
    </row>
    <row r="3731" spans="2:10">
      <c r="B3731" s="217">
        <v>40599</v>
      </c>
      <c r="C3731" s="218">
        <v>4.0599999999999996</v>
      </c>
      <c r="D3731">
        <f>MAX(C3731:C$7096)</f>
        <v>4.0599999999999996</v>
      </c>
      <c r="E3731" s="219">
        <f t="shared" si="116"/>
        <v>0</v>
      </c>
      <c r="H3731" s="241">
        <v>3</v>
      </c>
      <c r="I3731">
        <f>MAX(H3731:H$7096)</f>
        <v>3</v>
      </c>
      <c r="J3731" s="219">
        <f t="shared" si="117"/>
        <v>0</v>
      </c>
    </row>
    <row r="3732" spans="2:10">
      <c r="B3732" s="217">
        <v>40598</v>
      </c>
      <c r="C3732" s="218">
        <v>4.0599999999999996</v>
      </c>
      <c r="D3732">
        <f>MAX(C3732:C$7096)</f>
        <v>4.0599999999999996</v>
      </c>
      <c r="E3732" s="219">
        <f t="shared" si="116"/>
        <v>0</v>
      </c>
      <c r="H3732" s="241">
        <v>3</v>
      </c>
      <c r="I3732">
        <f>MAX(H3732:H$7096)</f>
        <v>3</v>
      </c>
      <c r="J3732" s="219">
        <f t="shared" si="117"/>
        <v>0</v>
      </c>
    </row>
    <row r="3733" spans="2:10">
      <c r="B3733" s="217">
        <v>40597</v>
      </c>
      <c r="C3733" s="218">
        <v>4.05</v>
      </c>
      <c r="D3733">
        <f>MAX(C3733:C$7096)</f>
        <v>4.05</v>
      </c>
      <c r="E3733" s="219">
        <f t="shared" si="116"/>
        <v>0</v>
      </c>
      <c r="H3733" s="241">
        <v>3</v>
      </c>
      <c r="I3733">
        <f>MAX(H3733:H$7096)</f>
        <v>3</v>
      </c>
      <c r="J3733" s="219">
        <f t="shared" si="117"/>
        <v>0</v>
      </c>
    </row>
    <row r="3734" spans="2:10">
      <c r="B3734" s="217">
        <v>40596</v>
      </c>
      <c r="C3734" s="218">
        <v>4.05</v>
      </c>
      <c r="D3734">
        <f>MAX(C3734:C$7096)</f>
        <v>4.05</v>
      </c>
      <c r="E3734" s="219">
        <f t="shared" si="116"/>
        <v>0</v>
      </c>
      <c r="H3734" s="241">
        <v>3</v>
      </c>
      <c r="I3734">
        <f>MAX(H3734:H$7096)</f>
        <v>3</v>
      </c>
      <c r="J3734" s="219">
        <f t="shared" si="117"/>
        <v>0</v>
      </c>
    </row>
    <row r="3735" spans="2:10">
      <c r="B3735" s="217">
        <v>40595</v>
      </c>
      <c r="C3735" s="218">
        <v>4.05</v>
      </c>
      <c r="D3735">
        <f>MAX(C3735:C$7096)</f>
        <v>4.05</v>
      </c>
      <c r="E3735" s="219">
        <f t="shared" si="116"/>
        <v>0</v>
      </c>
      <c r="H3735" s="241">
        <v>3</v>
      </c>
      <c r="I3735">
        <f>MAX(H3735:H$7096)</f>
        <v>3</v>
      </c>
      <c r="J3735" s="219">
        <f t="shared" si="117"/>
        <v>0</v>
      </c>
    </row>
    <row r="3736" spans="2:10">
      <c r="B3736" s="217">
        <v>40592</v>
      </c>
      <c r="C3736" s="218">
        <v>4.04</v>
      </c>
      <c r="D3736">
        <f>MAX(C3736:C$7096)</f>
        <v>4.04</v>
      </c>
      <c r="E3736" s="219">
        <f t="shared" si="116"/>
        <v>0</v>
      </c>
      <c r="H3736" s="241">
        <v>3</v>
      </c>
      <c r="I3736">
        <f>MAX(H3736:H$7096)</f>
        <v>3</v>
      </c>
      <c r="J3736" s="219">
        <f t="shared" si="117"/>
        <v>0</v>
      </c>
    </row>
    <row r="3737" spans="2:10">
      <c r="B3737" s="217">
        <v>40591</v>
      </c>
      <c r="C3737" s="218">
        <v>4.04</v>
      </c>
      <c r="D3737">
        <f>MAX(C3737:C$7096)</f>
        <v>4.04</v>
      </c>
      <c r="E3737" s="219">
        <f t="shared" si="116"/>
        <v>0</v>
      </c>
      <c r="H3737" s="241">
        <v>3</v>
      </c>
      <c r="I3737">
        <f>MAX(H3737:H$7096)</f>
        <v>3</v>
      </c>
      <c r="J3737" s="219">
        <f t="shared" si="117"/>
        <v>0</v>
      </c>
    </row>
    <row r="3738" spans="2:10">
      <c r="B3738" s="217">
        <v>40590</v>
      </c>
      <c r="C3738" s="218">
        <v>4.04</v>
      </c>
      <c r="D3738">
        <f>MAX(C3738:C$7096)</f>
        <v>4.04</v>
      </c>
      <c r="E3738" s="219">
        <f t="shared" si="116"/>
        <v>0</v>
      </c>
      <c r="H3738" s="241">
        <v>3</v>
      </c>
      <c r="I3738">
        <f>MAX(H3738:H$7096)</f>
        <v>3</v>
      </c>
      <c r="J3738" s="219">
        <f t="shared" si="117"/>
        <v>0</v>
      </c>
    </row>
    <row r="3739" spans="2:10">
      <c r="B3739" s="217">
        <v>40589</v>
      </c>
      <c r="C3739" s="218">
        <v>4.04</v>
      </c>
      <c r="D3739">
        <f>MAX(C3739:C$7096)</f>
        <v>4.04</v>
      </c>
      <c r="E3739" s="219">
        <f t="shared" si="116"/>
        <v>0</v>
      </c>
      <c r="H3739" s="241">
        <v>3</v>
      </c>
      <c r="I3739">
        <f>MAX(H3739:H$7096)</f>
        <v>3</v>
      </c>
      <c r="J3739" s="219">
        <f t="shared" si="117"/>
        <v>0</v>
      </c>
    </row>
    <row r="3740" spans="2:10">
      <c r="B3740" s="217">
        <v>40588</v>
      </c>
      <c r="C3740" s="218">
        <v>4.04</v>
      </c>
      <c r="D3740">
        <f>MAX(C3740:C$7096)</f>
        <v>4.04</v>
      </c>
      <c r="E3740" s="219">
        <f t="shared" si="116"/>
        <v>0</v>
      </c>
      <c r="H3740" s="241">
        <v>3</v>
      </c>
      <c r="I3740">
        <f>MAX(H3740:H$7096)</f>
        <v>3</v>
      </c>
      <c r="J3740" s="219">
        <f t="shared" si="117"/>
        <v>0</v>
      </c>
    </row>
    <row r="3741" spans="2:10">
      <c r="B3741" s="217">
        <v>40585</v>
      </c>
      <c r="C3741" s="218">
        <v>4.03</v>
      </c>
      <c r="D3741">
        <f>MAX(C3741:C$7096)</f>
        <v>4.03</v>
      </c>
      <c r="E3741" s="219">
        <f t="shared" si="116"/>
        <v>0</v>
      </c>
      <c r="H3741" s="241">
        <v>3</v>
      </c>
      <c r="I3741">
        <f>MAX(H3741:H$7096)</f>
        <v>3</v>
      </c>
      <c r="J3741" s="219">
        <f t="shared" si="117"/>
        <v>0</v>
      </c>
    </row>
    <row r="3742" spans="2:10">
      <c r="B3742" s="217">
        <v>40584</v>
      </c>
      <c r="C3742" s="218">
        <v>4.03</v>
      </c>
      <c r="D3742">
        <f>MAX(C3742:C$7096)</f>
        <v>4.03</v>
      </c>
      <c r="E3742" s="219">
        <f t="shared" si="116"/>
        <v>0</v>
      </c>
      <c r="H3742" s="241">
        <v>3</v>
      </c>
      <c r="I3742">
        <f>MAX(H3742:H$7096)</f>
        <v>3</v>
      </c>
      <c r="J3742" s="219">
        <f t="shared" si="117"/>
        <v>0</v>
      </c>
    </row>
    <row r="3743" spans="2:10">
      <c r="B3743" s="217">
        <v>40583</v>
      </c>
      <c r="C3743" s="218">
        <v>4.03</v>
      </c>
      <c r="D3743">
        <f>MAX(C3743:C$7096)</f>
        <v>4.03</v>
      </c>
      <c r="E3743" s="219">
        <f t="shared" si="116"/>
        <v>0</v>
      </c>
      <c r="H3743" s="241">
        <v>3</v>
      </c>
      <c r="I3743">
        <f>MAX(H3743:H$7096)</f>
        <v>3</v>
      </c>
      <c r="J3743" s="219">
        <f t="shared" si="117"/>
        <v>0</v>
      </c>
    </row>
    <row r="3744" spans="2:10">
      <c r="B3744" s="217">
        <v>40582</v>
      </c>
      <c r="C3744" s="218">
        <v>4.03</v>
      </c>
      <c r="D3744">
        <f>MAX(C3744:C$7096)</f>
        <v>4.03</v>
      </c>
      <c r="E3744" s="219">
        <f t="shared" si="116"/>
        <v>0</v>
      </c>
      <c r="H3744" s="241">
        <v>3</v>
      </c>
      <c r="I3744">
        <f>MAX(H3744:H$7096)</f>
        <v>3</v>
      </c>
      <c r="J3744" s="219">
        <f t="shared" si="117"/>
        <v>0</v>
      </c>
    </row>
    <row r="3745" spans="2:10">
      <c r="B3745" s="217">
        <v>40581</v>
      </c>
      <c r="C3745" s="218">
        <v>4.03</v>
      </c>
      <c r="D3745">
        <f>MAX(C3745:C$7096)</f>
        <v>4.03</v>
      </c>
      <c r="E3745" s="219">
        <f t="shared" si="116"/>
        <v>0</v>
      </c>
      <c r="H3745" s="241">
        <v>3</v>
      </c>
      <c r="I3745">
        <f>MAX(H3745:H$7096)</f>
        <v>3</v>
      </c>
      <c r="J3745" s="219">
        <f t="shared" si="117"/>
        <v>0</v>
      </c>
    </row>
    <row r="3746" spans="2:10">
      <c r="B3746" s="217">
        <v>40578</v>
      </c>
      <c r="C3746" s="218">
        <v>4.0199999999999996</v>
      </c>
      <c r="D3746">
        <f>MAX(C3746:C$7096)</f>
        <v>4.0199999999999996</v>
      </c>
      <c r="E3746" s="219">
        <f t="shared" si="116"/>
        <v>0</v>
      </c>
      <c r="H3746" s="241">
        <v>3</v>
      </c>
      <c r="I3746">
        <f>MAX(H3746:H$7096)</f>
        <v>3</v>
      </c>
      <c r="J3746" s="219">
        <f t="shared" si="117"/>
        <v>0</v>
      </c>
    </row>
    <row r="3747" spans="2:10">
      <c r="B3747" s="217">
        <v>40577</v>
      </c>
      <c r="C3747" s="218">
        <v>4.0199999999999996</v>
      </c>
      <c r="D3747">
        <f>MAX(C3747:C$7096)</f>
        <v>4.0199999999999996</v>
      </c>
      <c r="E3747" s="219">
        <f t="shared" si="116"/>
        <v>0</v>
      </c>
      <c r="H3747" s="241">
        <v>3</v>
      </c>
      <c r="I3747">
        <f>MAX(H3747:H$7096)</f>
        <v>3</v>
      </c>
      <c r="J3747" s="219">
        <f t="shared" si="117"/>
        <v>0</v>
      </c>
    </row>
    <row r="3748" spans="2:10">
      <c r="B3748" s="217">
        <v>40576</v>
      </c>
      <c r="C3748" s="218">
        <v>4.0199999999999996</v>
      </c>
      <c r="D3748">
        <f>MAX(C3748:C$7096)</f>
        <v>4.0199999999999996</v>
      </c>
      <c r="E3748" s="219">
        <f t="shared" si="116"/>
        <v>0</v>
      </c>
      <c r="H3748" s="241">
        <v>3</v>
      </c>
      <c r="I3748">
        <f>MAX(H3748:H$7096)</f>
        <v>3</v>
      </c>
      <c r="J3748" s="219">
        <f t="shared" si="117"/>
        <v>0</v>
      </c>
    </row>
    <row r="3749" spans="2:10">
      <c r="B3749" s="217">
        <v>40575</v>
      </c>
      <c r="C3749" s="218">
        <v>4</v>
      </c>
      <c r="D3749">
        <f>MAX(C3749:C$7096)</f>
        <v>4</v>
      </c>
      <c r="E3749" s="219">
        <f t="shared" si="116"/>
        <v>0</v>
      </c>
      <c r="H3749" s="241">
        <v>3</v>
      </c>
      <c r="I3749">
        <f>MAX(H3749:H$7096)</f>
        <v>3</v>
      </c>
      <c r="J3749" s="219">
        <f t="shared" si="117"/>
        <v>0</v>
      </c>
    </row>
    <row r="3750" spans="2:10">
      <c r="B3750" s="217">
        <v>40574</v>
      </c>
      <c r="C3750" s="218">
        <v>3.98</v>
      </c>
      <c r="D3750">
        <f>MAX(C3750:C$7096)</f>
        <v>3.98</v>
      </c>
      <c r="E3750" s="219">
        <f t="shared" si="116"/>
        <v>0</v>
      </c>
      <c r="H3750" s="241">
        <v>3</v>
      </c>
      <c r="I3750">
        <f>MAX(H3750:H$7096)</f>
        <v>3</v>
      </c>
      <c r="J3750" s="219">
        <f t="shared" si="117"/>
        <v>0</v>
      </c>
    </row>
    <row r="3751" spans="2:10">
      <c r="B3751" s="217">
        <v>40571</v>
      </c>
      <c r="C3751" s="218">
        <v>3.89</v>
      </c>
      <c r="D3751">
        <f>MAX(C3751:C$7096)</f>
        <v>3.89</v>
      </c>
      <c r="E3751" s="219">
        <f t="shared" si="116"/>
        <v>0</v>
      </c>
      <c r="H3751" s="241">
        <v>3</v>
      </c>
      <c r="I3751">
        <f>MAX(H3751:H$7096)</f>
        <v>3</v>
      </c>
      <c r="J3751" s="219">
        <f t="shared" si="117"/>
        <v>0</v>
      </c>
    </row>
    <row r="3752" spans="2:10">
      <c r="B3752" s="217">
        <v>40570</v>
      </c>
      <c r="C3752" s="218">
        <v>3.88</v>
      </c>
      <c r="D3752">
        <f>MAX(C3752:C$7096)</f>
        <v>3.88</v>
      </c>
      <c r="E3752" s="219">
        <f t="shared" si="116"/>
        <v>0</v>
      </c>
      <c r="H3752" s="241">
        <v>3</v>
      </c>
      <c r="I3752">
        <f>MAX(H3752:H$7096)</f>
        <v>3</v>
      </c>
      <c r="J3752" s="219">
        <f t="shared" si="117"/>
        <v>0</v>
      </c>
    </row>
    <row r="3753" spans="2:10">
      <c r="B3753" s="217">
        <v>40569</v>
      </c>
      <c r="C3753" s="218">
        <v>3.88</v>
      </c>
      <c r="D3753">
        <f>MAX(C3753:C$7096)</f>
        <v>3.88</v>
      </c>
      <c r="E3753" s="219">
        <f t="shared" si="116"/>
        <v>0</v>
      </c>
      <c r="H3753" s="241">
        <v>3</v>
      </c>
      <c r="I3753">
        <f>MAX(H3753:H$7096)</f>
        <v>3</v>
      </c>
      <c r="J3753" s="219">
        <f t="shared" si="117"/>
        <v>0</v>
      </c>
    </row>
    <row r="3754" spans="2:10">
      <c r="B3754" s="217">
        <v>40568</v>
      </c>
      <c r="C3754" s="218">
        <v>3.88</v>
      </c>
      <c r="D3754">
        <f>MAX(C3754:C$7096)</f>
        <v>3.88</v>
      </c>
      <c r="E3754" s="219">
        <f t="shared" si="116"/>
        <v>0</v>
      </c>
      <c r="H3754" s="241">
        <v>3</v>
      </c>
      <c r="I3754">
        <f>MAX(H3754:H$7096)</f>
        <v>3</v>
      </c>
      <c r="J3754" s="219">
        <f t="shared" si="117"/>
        <v>0</v>
      </c>
    </row>
    <row r="3755" spans="2:10">
      <c r="B3755" s="217">
        <v>40567</v>
      </c>
      <c r="C3755" s="218">
        <v>3.88</v>
      </c>
      <c r="D3755">
        <f>MAX(C3755:C$7096)</f>
        <v>3.88</v>
      </c>
      <c r="E3755" s="219">
        <f t="shared" si="116"/>
        <v>0</v>
      </c>
      <c r="H3755" s="241">
        <v>3</v>
      </c>
      <c r="I3755">
        <f>MAX(H3755:H$7096)</f>
        <v>3</v>
      </c>
      <c r="J3755" s="219">
        <f t="shared" si="117"/>
        <v>0</v>
      </c>
    </row>
    <row r="3756" spans="2:10">
      <c r="B3756" s="217">
        <v>40564</v>
      </c>
      <c r="C3756" s="218">
        <v>3.87</v>
      </c>
      <c r="D3756">
        <f>MAX(C3756:C$7096)</f>
        <v>3.87</v>
      </c>
      <c r="E3756" s="219">
        <f t="shared" si="116"/>
        <v>0</v>
      </c>
      <c r="H3756" s="241">
        <v>3</v>
      </c>
      <c r="I3756">
        <f>MAX(H3756:H$7096)</f>
        <v>3</v>
      </c>
      <c r="J3756" s="219">
        <f t="shared" si="117"/>
        <v>0</v>
      </c>
    </row>
    <row r="3757" spans="2:10">
      <c r="B3757" s="217">
        <v>40563</v>
      </c>
      <c r="C3757" s="218">
        <v>3.87</v>
      </c>
      <c r="D3757">
        <f>MAX(C3757:C$7096)</f>
        <v>3.87</v>
      </c>
      <c r="E3757" s="219">
        <f t="shared" si="116"/>
        <v>0</v>
      </c>
      <c r="H3757" s="241">
        <v>3</v>
      </c>
      <c r="I3757">
        <f>MAX(H3757:H$7096)</f>
        <v>3</v>
      </c>
      <c r="J3757" s="219">
        <f t="shared" si="117"/>
        <v>0</v>
      </c>
    </row>
    <row r="3758" spans="2:10">
      <c r="B3758" s="217">
        <v>40562</v>
      </c>
      <c r="C3758" s="218">
        <v>3.86</v>
      </c>
      <c r="D3758">
        <f>MAX(C3758:C$7096)</f>
        <v>3.86</v>
      </c>
      <c r="E3758" s="219">
        <f t="shared" si="116"/>
        <v>0</v>
      </c>
      <c r="H3758" s="241">
        <v>3</v>
      </c>
      <c r="I3758">
        <f>MAX(H3758:H$7096)</f>
        <v>3</v>
      </c>
      <c r="J3758" s="219">
        <f t="shared" si="117"/>
        <v>0</v>
      </c>
    </row>
    <row r="3759" spans="2:10">
      <c r="B3759" s="217">
        <v>40561</v>
      </c>
      <c r="C3759" s="218">
        <v>3.86</v>
      </c>
      <c r="D3759">
        <f>MAX(C3759:C$7096)</f>
        <v>3.86</v>
      </c>
      <c r="E3759" s="219">
        <f t="shared" si="116"/>
        <v>0</v>
      </c>
      <c r="H3759" s="241">
        <v>3</v>
      </c>
      <c r="I3759">
        <f>MAX(H3759:H$7096)</f>
        <v>3</v>
      </c>
      <c r="J3759" s="219">
        <f t="shared" si="117"/>
        <v>0</v>
      </c>
    </row>
    <row r="3760" spans="2:10">
      <c r="B3760" s="217">
        <v>40560</v>
      </c>
      <c r="C3760" s="218">
        <v>3.86</v>
      </c>
      <c r="D3760">
        <f>MAX(C3760:C$7096)</f>
        <v>3.86</v>
      </c>
      <c r="E3760" s="219">
        <f t="shared" si="116"/>
        <v>0</v>
      </c>
      <c r="H3760" s="241">
        <v>3</v>
      </c>
      <c r="I3760">
        <f>MAX(H3760:H$7096)</f>
        <v>3</v>
      </c>
      <c r="J3760" s="219">
        <f t="shared" si="117"/>
        <v>0</v>
      </c>
    </row>
    <row r="3761" spans="2:10">
      <c r="B3761" s="217">
        <v>40557</v>
      </c>
      <c r="C3761" s="218">
        <v>3.85</v>
      </c>
      <c r="D3761">
        <f>MAX(C3761:C$7096)</f>
        <v>3.85</v>
      </c>
      <c r="E3761" s="219">
        <f t="shared" si="116"/>
        <v>0</v>
      </c>
      <c r="H3761" s="241">
        <v>3</v>
      </c>
      <c r="I3761">
        <f>MAX(H3761:H$7096)</f>
        <v>3</v>
      </c>
      <c r="J3761" s="219">
        <f t="shared" si="117"/>
        <v>0</v>
      </c>
    </row>
    <row r="3762" spans="2:10">
      <c r="B3762" s="217">
        <v>40556</v>
      </c>
      <c r="C3762" s="218">
        <v>3.85</v>
      </c>
      <c r="D3762">
        <f>MAX(C3762:C$7096)</f>
        <v>3.85</v>
      </c>
      <c r="E3762" s="219">
        <f t="shared" si="116"/>
        <v>0</v>
      </c>
      <c r="H3762" s="241">
        <v>3</v>
      </c>
      <c r="I3762">
        <f>MAX(H3762:H$7096)</f>
        <v>3</v>
      </c>
      <c r="J3762" s="219">
        <f t="shared" si="117"/>
        <v>0</v>
      </c>
    </row>
    <row r="3763" spans="2:10">
      <c r="B3763" s="217">
        <v>40555</v>
      </c>
      <c r="C3763" s="218">
        <v>3.85</v>
      </c>
      <c r="D3763">
        <f>MAX(C3763:C$7096)</f>
        <v>3.85</v>
      </c>
      <c r="E3763" s="219">
        <f t="shared" si="116"/>
        <v>0</v>
      </c>
      <c r="H3763" s="241">
        <v>3</v>
      </c>
      <c r="I3763">
        <f>MAX(H3763:H$7096)</f>
        <v>3</v>
      </c>
      <c r="J3763" s="219">
        <f t="shared" si="117"/>
        <v>0</v>
      </c>
    </row>
    <row r="3764" spans="2:10">
      <c r="B3764" s="217">
        <v>40554</v>
      </c>
      <c r="C3764" s="218">
        <v>3.85</v>
      </c>
      <c r="D3764">
        <f>MAX(C3764:C$7096)</f>
        <v>3.85</v>
      </c>
      <c r="E3764" s="219">
        <f t="shared" si="116"/>
        <v>0</v>
      </c>
      <c r="H3764" s="241">
        <v>3</v>
      </c>
      <c r="I3764">
        <f>MAX(H3764:H$7096)</f>
        <v>3</v>
      </c>
      <c r="J3764" s="219">
        <f t="shared" si="117"/>
        <v>0</v>
      </c>
    </row>
    <row r="3765" spans="2:10">
      <c r="B3765" s="217">
        <v>40553</v>
      </c>
      <c r="C3765" s="218">
        <v>3.85</v>
      </c>
      <c r="D3765">
        <f>MAX(C3765:C$7096)</f>
        <v>3.85</v>
      </c>
      <c r="E3765" s="219">
        <f t="shared" si="116"/>
        <v>0</v>
      </c>
      <c r="H3765" s="241">
        <v>3</v>
      </c>
      <c r="I3765">
        <f>MAX(H3765:H$7096)</f>
        <v>3</v>
      </c>
      <c r="J3765" s="219">
        <f t="shared" si="117"/>
        <v>0</v>
      </c>
    </row>
    <row r="3766" spans="2:10">
      <c r="B3766" s="217">
        <v>40550</v>
      </c>
      <c r="C3766" s="218">
        <v>3.84</v>
      </c>
      <c r="D3766">
        <f>MAX(C3766:C$7096)</f>
        <v>3.84</v>
      </c>
      <c r="E3766" s="219">
        <f t="shared" si="116"/>
        <v>0</v>
      </c>
      <c r="H3766" s="241">
        <v>3</v>
      </c>
      <c r="I3766">
        <f>MAX(H3766:H$7096)</f>
        <v>3</v>
      </c>
      <c r="J3766" s="219">
        <f t="shared" si="117"/>
        <v>0</v>
      </c>
    </row>
    <row r="3767" spans="2:10">
      <c r="B3767" s="217">
        <v>40549</v>
      </c>
      <c r="C3767" s="218">
        <v>3.84</v>
      </c>
      <c r="D3767">
        <f>MAX(C3767:C$7096)</f>
        <v>3.84</v>
      </c>
      <c r="E3767" s="219">
        <f t="shared" si="116"/>
        <v>0</v>
      </c>
      <c r="H3767" s="241">
        <v>3</v>
      </c>
      <c r="I3767">
        <f>MAX(H3767:H$7096)</f>
        <v>3</v>
      </c>
      <c r="J3767" s="219">
        <f t="shared" si="117"/>
        <v>0</v>
      </c>
    </row>
    <row r="3768" spans="2:10">
      <c r="B3768" s="217">
        <v>40548</v>
      </c>
      <c r="C3768" s="218">
        <v>3.84</v>
      </c>
      <c r="D3768">
        <f>MAX(C3768:C$7096)</f>
        <v>3.84</v>
      </c>
      <c r="E3768" s="219">
        <f t="shared" si="116"/>
        <v>0</v>
      </c>
      <c r="H3768" s="241">
        <v>3</v>
      </c>
      <c r="I3768">
        <f>MAX(H3768:H$7096)</f>
        <v>3</v>
      </c>
      <c r="J3768" s="219">
        <f t="shared" si="117"/>
        <v>0</v>
      </c>
    </row>
    <row r="3769" spans="2:10">
      <c r="B3769" s="217">
        <v>40547</v>
      </c>
      <c r="C3769" s="218">
        <v>3.84</v>
      </c>
      <c r="D3769">
        <f>MAX(C3769:C$7096)</f>
        <v>3.84</v>
      </c>
      <c r="E3769" s="219">
        <f t="shared" si="116"/>
        <v>0</v>
      </c>
      <c r="H3769" s="241">
        <v>3</v>
      </c>
      <c r="I3769">
        <f>MAX(H3769:H$7096)</f>
        <v>3</v>
      </c>
      <c r="J3769" s="219">
        <f t="shared" si="117"/>
        <v>0</v>
      </c>
    </row>
    <row r="3770" spans="2:10">
      <c r="B3770" s="217">
        <v>40546</v>
      </c>
      <c r="C3770" s="218">
        <v>3.83</v>
      </c>
      <c r="D3770">
        <f>MAX(C3770:C$7096)</f>
        <v>3.84</v>
      </c>
      <c r="E3770" s="219">
        <f t="shared" si="116"/>
        <v>-2.6041666666666114E-3</v>
      </c>
      <c r="H3770" s="241">
        <v>3</v>
      </c>
      <c r="I3770">
        <f>MAX(H3770:H$7096)</f>
        <v>3</v>
      </c>
      <c r="J3770" s="219">
        <f t="shared" si="117"/>
        <v>0</v>
      </c>
    </row>
    <row r="3771" spans="2:10">
      <c r="B3771" s="217">
        <v>40543</v>
      </c>
      <c r="C3771" s="218">
        <v>3.83</v>
      </c>
      <c r="D3771">
        <f>MAX(C3771:C$7096)</f>
        <v>3.84</v>
      </c>
      <c r="E3771" s="219">
        <f t="shared" si="116"/>
        <v>-2.6041666666666114E-3</v>
      </c>
      <c r="H3771" s="241">
        <v>3</v>
      </c>
      <c r="I3771">
        <f>MAX(H3771:H$7096)</f>
        <v>3</v>
      </c>
      <c r="J3771" s="219">
        <f t="shared" si="117"/>
        <v>0</v>
      </c>
    </row>
    <row r="3772" spans="2:10">
      <c r="B3772" s="217">
        <v>40542</v>
      </c>
      <c r="C3772" s="218">
        <v>3.83</v>
      </c>
      <c r="D3772">
        <f>MAX(C3772:C$7096)</f>
        <v>3.84</v>
      </c>
      <c r="E3772" s="219">
        <f t="shared" si="116"/>
        <v>-2.6041666666666114E-3</v>
      </c>
      <c r="H3772" s="241">
        <v>3</v>
      </c>
      <c r="I3772">
        <f>MAX(H3772:H$7096)</f>
        <v>3</v>
      </c>
      <c r="J3772" s="219">
        <f t="shared" si="117"/>
        <v>0</v>
      </c>
    </row>
    <row r="3773" spans="2:10">
      <c r="B3773" s="217">
        <v>40541</v>
      </c>
      <c r="C3773" s="218">
        <v>3.83</v>
      </c>
      <c r="D3773">
        <f>MAX(C3773:C$7096)</f>
        <v>3.84</v>
      </c>
      <c r="E3773" s="219">
        <f t="shared" si="116"/>
        <v>-2.6041666666666114E-3</v>
      </c>
      <c r="H3773" s="241">
        <v>3</v>
      </c>
      <c r="I3773">
        <f>MAX(H3773:H$7096)</f>
        <v>3</v>
      </c>
      <c r="J3773" s="219">
        <f t="shared" si="117"/>
        <v>0</v>
      </c>
    </row>
    <row r="3774" spans="2:10">
      <c r="B3774" s="217">
        <v>40540</v>
      </c>
      <c r="C3774" s="218">
        <v>3.82</v>
      </c>
      <c r="D3774">
        <f>MAX(C3774:C$7096)</f>
        <v>3.84</v>
      </c>
      <c r="E3774" s="219">
        <f t="shared" si="116"/>
        <v>-5.2083333333333382E-3</v>
      </c>
      <c r="H3774" s="241">
        <v>3</v>
      </c>
      <c r="I3774">
        <f>MAX(H3774:H$7096)</f>
        <v>3</v>
      </c>
      <c r="J3774" s="219">
        <f t="shared" si="117"/>
        <v>0</v>
      </c>
    </row>
    <row r="3775" spans="2:10">
      <c r="B3775" s="217">
        <v>40539</v>
      </c>
      <c r="C3775" s="218">
        <v>3.84</v>
      </c>
      <c r="D3775">
        <f>MAX(C3775:C$7096)</f>
        <v>3.84</v>
      </c>
      <c r="E3775" s="219">
        <f t="shared" si="116"/>
        <v>0</v>
      </c>
      <c r="H3775" s="241">
        <v>3</v>
      </c>
      <c r="I3775">
        <f>MAX(H3775:H$7096)</f>
        <v>3</v>
      </c>
      <c r="J3775" s="219">
        <f t="shared" si="117"/>
        <v>0</v>
      </c>
    </row>
    <row r="3776" spans="2:10">
      <c r="B3776" s="217">
        <v>40536</v>
      </c>
      <c r="C3776" s="218">
        <v>3.84</v>
      </c>
      <c r="D3776">
        <f>MAX(C3776:C$7096)</f>
        <v>3.84</v>
      </c>
      <c r="E3776" s="219">
        <f t="shared" si="116"/>
        <v>0</v>
      </c>
      <c r="H3776" s="241">
        <v>3</v>
      </c>
      <c r="I3776">
        <f>MAX(H3776:H$7096)</f>
        <v>3</v>
      </c>
      <c r="J3776" s="219">
        <f t="shared" si="117"/>
        <v>0</v>
      </c>
    </row>
    <row r="3777" spans="2:10">
      <c r="B3777" s="217">
        <v>40535</v>
      </c>
      <c r="C3777" s="218">
        <v>3.83</v>
      </c>
      <c r="D3777">
        <f>MAX(C3777:C$7096)</f>
        <v>3.83</v>
      </c>
      <c r="E3777" s="219">
        <f t="shared" si="116"/>
        <v>0</v>
      </c>
      <c r="H3777" s="241">
        <v>3</v>
      </c>
      <c r="I3777">
        <f>MAX(H3777:H$7096)</f>
        <v>3</v>
      </c>
      <c r="J3777" s="219">
        <f t="shared" si="117"/>
        <v>0</v>
      </c>
    </row>
    <row r="3778" spans="2:10">
      <c r="B3778" s="217">
        <v>40534</v>
      </c>
      <c r="C3778" s="218">
        <v>3.83</v>
      </c>
      <c r="D3778">
        <f>MAX(C3778:C$7096)</f>
        <v>3.83</v>
      </c>
      <c r="E3778" s="219">
        <f t="shared" ref="E3778:E3841" si="118">(C3778-D3778)/D3778</f>
        <v>0</v>
      </c>
      <c r="H3778" s="241">
        <v>3</v>
      </c>
      <c r="I3778">
        <f>MAX(H3778:H$7096)</f>
        <v>3</v>
      </c>
      <c r="J3778" s="219">
        <f t="shared" ref="J3778:J3841" si="119">(H3778-I3778)/I3778</f>
        <v>0</v>
      </c>
    </row>
    <row r="3779" spans="2:10">
      <c r="B3779" s="217">
        <v>40533</v>
      </c>
      <c r="C3779" s="218">
        <v>3.82</v>
      </c>
      <c r="D3779">
        <f>MAX(C3779:C$7096)</f>
        <v>3.82</v>
      </c>
      <c r="E3779" s="219">
        <f t="shared" si="118"/>
        <v>0</v>
      </c>
      <c r="H3779" s="241">
        <v>3</v>
      </c>
      <c r="I3779">
        <f>MAX(H3779:H$7096)</f>
        <v>3</v>
      </c>
      <c r="J3779" s="219">
        <f t="shared" si="119"/>
        <v>0</v>
      </c>
    </row>
    <row r="3780" spans="2:10">
      <c r="B3780" s="217">
        <v>40532</v>
      </c>
      <c r="C3780" s="218">
        <v>3.82</v>
      </c>
      <c r="D3780">
        <f>MAX(C3780:C$7096)</f>
        <v>3.82</v>
      </c>
      <c r="E3780" s="219">
        <f t="shared" si="118"/>
        <v>0</v>
      </c>
      <c r="H3780" s="241">
        <v>3</v>
      </c>
      <c r="I3780">
        <f>MAX(H3780:H$7096)</f>
        <v>3</v>
      </c>
      <c r="J3780" s="219">
        <f t="shared" si="119"/>
        <v>0</v>
      </c>
    </row>
    <row r="3781" spans="2:10">
      <c r="B3781" s="217">
        <v>40529</v>
      </c>
      <c r="C3781" s="218">
        <v>3.82</v>
      </c>
      <c r="D3781">
        <f>MAX(C3781:C$7096)</f>
        <v>3.82</v>
      </c>
      <c r="E3781" s="219">
        <f t="shared" si="118"/>
        <v>0</v>
      </c>
      <c r="H3781" s="241">
        <v>3</v>
      </c>
      <c r="I3781">
        <f>MAX(H3781:H$7096)</f>
        <v>3</v>
      </c>
      <c r="J3781" s="219">
        <f t="shared" si="119"/>
        <v>0</v>
      </c>
    </row>
    <row r="3782" spans="2:10">
      <c r="B3782" s="217">
        <v>40528</v>
      </c>
      <c r="C3782" s="218">
        <v>3.82</v>
      </c>
      <c r="D3782">
        <f>MAX(C3782:C$7096)</f>
        <v>3.82</v>
      </c>
      <c r="E3782" s="219">
        <f t="shared" si="118"/>
        <v>0</v>
      </c>
      <c r="H3782" s="241">
        <v>3</v>
      </c>
      <c r="I3782">
        <f>MAX(H3782:H$7096)</f>
        <v>3</v>
      </c>
      <c r="J3782" s="219">
        <f t="shared" si="119"/>
        <v>0</v>
      </c>
    </row>
    <row r="3783" spans="2:10">
      <c r="B3783" s="217">
        <v>40527</v>
      </c>
      <c r="C3783" s="218">
        <v>3.81</v>
      </c>
      <c r="D3783">
        <f>MAX(C3783:C$7096)</f>
        <v>3.81</v>
      </c>
      <c r="E3783" s="219">
        <f t="shared" si="118"/>
        <v>0</v>
      </c>
      <c r="H3783" s="241">
        <v>3</v>
      </c>
      <c r="I3783">
        <f>MAX(H3783:H$7096)</f>
        <v>3</v>
      </c>
      <c r="J3783" s="219">
        <f t="shared" si="119"/>
        <v>0</v>
      </c>
    </row>
    <row r="3784" spans="2:10">
      <c r="B3784" s="217">
        <v>40526</v>
      </c>
      <c r="C3784" s="218">
        <v>3.81</v>
      </c>
      <c r="D3784">
        <f>MAX(C3784:C$7096)</f>
        <v>3.81</v>
      </c>
      <c r="E3784" s="219">
        <f t="shared" si="118"/>
        <v>0</v>
      </c>
      <c r="H3784" s="241">
        <v>3</v>
      </c>
      <c r="I3784">
        <f>MAX(H3784:H$7096)</f>
        <v>3</v>
      </c>
      <c r="J3784" s="219">
        <f t="shared" si="119"/>
        <v>0</v>
      </c>
    </row>
    <row r="3785" spans="2:10">
      <c r="B3785" s="217">
        <v>40525</v>
      </c>
      <c r="C3785" s="218">
        <v>3.81</v>
      </c>
      <c r="D3785">
        <f>MAX(C3785:C$7096)</f>
        <v>3.81</v>
      </c>
      <c r="E3785" s="219">
        <f t="shared" si="118"/>
        <v>0</v>
      </c>
      <c r="H3785" s="241">
        <v>3</v>
      </c>
      <c r="I3785">
        <f>MAX(H3785:H$7096)</f>
        <v>3</v>
      </c>
      <c r="J3785" s="219">
        <f t="shared" si="119"/>
        <v>0</v>
      </c>
    </row>
    <row r="3786" spans="2:10">
      <c r="B3786" s="217">
        <v>40522</v>
      </c>
      <c r="C3786" s="218">
        <v>3.81</v>
      </c>
      <c r="D3786">
        <f>MAX(C3786:C$7096)</f>
        <v>3.81</v>
      </c>
      <c r="E3786" s="219">
        <f t="shared" si="118"/>
        <v>0</v>
      </c>
      <c r="H3786" s="241">
        <v>3</v>
      </c>
      <c r="I3786">
        <f>MAX(H3786:H$7096)</f>
        <v>3</v>
      </c>
      <c r="J3786" s="219">
        <f t="shared" si="119"/>
        <v>0</v>
      </c>
    </row>
    <row r="3787" spans="2:10">
      <c r="B3787" s="217">
        <v>40521</v>
      </c>
      <c r="C3787" s="218">
        <v>3.8</v>
      </c>
      <c r="D3787">
        <f>MAX(C3787:C$7096)</f>
        <v>3.8</v>
      </c>
      <c r="E3787" s="219">
        <f t="shared" si="118"/>
        <v>0</v>
      </c>
      <c r="H3787" s="241">
        <v>3</v>
      </c>
      <c r="I3787">
        <f>MAX(H3787:H$7096)</f>
        <v>3</v>
      </c>
      <c r="J3787" s="219">
        <f t="shared" si="119"/>
        <v>0</v>
      </c>
    </row>
    <row r="3788" spans="2:10">
      <c r="B3788" s="217">
        <v>40520</v>
      </c>
      <c r="C3788" s="218">
        <v>3.8</v>
      </c>
      <c r="D3788">
        <f>MAX(C3788:C$7096)</f>
        <v>3.8</v>
      </c>
      <c r="E3788" s="219">
        <f t="shared" si="118"/>
        <v>0</v>
      </c>
      <c r="H3788" s="241">
        <v>3</v>
      </c>
      <c r="I3788">
        <f>MAX(H3788:H$7096)</f>
        <v>3</v>
      </c>
      <c r="J3788" s="219">
        <f t="shared" si="119"/>
        <v>0</v>
      </c>
    </row>
    <row r="3789" spans="2:10">
      <c r="B3789" s="217">
        <v>40519</v>
      </c>
      <c r="C3789" s="218">
        <v>3.8</v>
      </c>
      <c r="D3789">
        <f>MAX(C3789:C$7096)</f>
        <v>3.8</v>
      </c>
      <c r="E3789" s="219">
        <f t="shared" si="118"/>
        <v>0</v>
      </c>
      <c r="H3789" s="241">
        <v>3</v>
      </c>
      <c r="I3789">
        <f>MAX(H3789:H$7096)</f>
        <v>3</v>
      </c>
      <c r="J3789" s="219">
        <f t="shared" si="119"/>
        <v>0</v>
      </c>
    </row>
    <row r="3790" spans="2:10">
      <c r="B3790" s="217">
        <v>40518</v>
      </c>
      <c r="C3790" s="218">
        <v>3.8</v>
      </c>
      <c r="D3790">
        <f>MAX(C3790:C$7096)</f>
        <v>3.8</v>
      </c>
      <c r="E3790" s="219">
        <f t="shared" si="118"/>
        <v>0</v>
      </c>
      <c r="H3790" s="241">
        <v>3</v>
      </c>
      <c r="I3790">
        <f>MAX(H3790:H$7096)</f>
        <v>3</v>
      </c>
      <c r="J3790" s="219">
        <f t="shared" si="119"/>
        <v>0</v>
      </c>
    </row>
    <row r="3791" spans="2:10">
      <c r="B3791" s="217">
        <v>40515</v>
      </c>
      <c r="C3791" s="218">
        <v>3.8</v>
      </c>
      <c r="D3791">
        <f>MAX(C3791:C$7096)</f>
        <v>3.8</v>
      </c>
      <c r="E3791" s="219">
        <f t="shared" si="118"/>
        <v>0</v>
      </c>
      <c r="H3791" s="241">
        <v>3</v>
      </c>
      <c r="I3791">
        <f>MAX(H3791:H$7096)</f>
        <v>3</v>
      </c>
      <c r="J3791" s="219">
        <f t="shared" si="119"/>
        <v>0</v>
      </c>
    </row>
    <row r="3792" spans="2:10">
      <c r="B3792" s="217">
        <v>40514</v>
      </c>
      <c r="C3792" s="218">
        <v>3.79</v>
      </c>
      <c r="D3792">
        <f>MAX(C3792:C$7096)</f>
        <v>3.79</v>
      </c>
      <c r="E3792" s="219">
        <f t="shared" si="118"/>
        <v>0</v>
      </c>
      <c r="H3792" s="241">
        <v>3</v>
      </c>
      <c r="I3792">
        <f>MAX(H3792:H$7096)</f>
        <v>3</v>
      </c>
      <c r="J3792" s="219">
        <f t="shared" si="119"/>
        <v>0</v>
      </c>
    </row>
    <row r="3793" spans="2:10">
      <c r="B3793" s="217">
        <v>40513</v>
      </c>
      <c r="C3793" s="218">
        <v>3.79</v>
      </c>
      <c r="D3793">
        <f>MAX(C3793:C$7096)</f>
        <v>3.79</v>
      </c>
      <c r="E3793" s="219">
        <f t="shared" si="118"/>
        <v>0</v>
      </c>
      <c r="H3793" s="241">
        <v>3</v>
      </c>
      <c r="I3793">
        <f>MAX(H3793:H$7096)</f>
        <v>3</v>
      </c>
      <c r="J3793" s="219">
        <f t="shared" si="119"/>
        <v>0</v>
      </c>
    </row>
    <row r="3794" spans="2:10">
      <c r="B3794" s="217">
        <v>40512</v>
      </c>
      <c r="C3794" s="218">
        <v>3.79</v>
      </c>
      <c r="D3794">
        <f>MAX(C3794:C$7096)</f>
        <v>3.79</v>
      </c>
      <c r="E3794" s="219">
        <f t="shared" si="118"/>
        <v>0</v>
      </c>
      <c r="H3794" s="241">
        <v>2.74</v>
      </c>
      <c r="I3794">
        <f>MAX(H3794:H$7096)</f>
        <v>2.74</v>
      </c>
      <c r="J3794" s="219">
        <f t="shared" si="119"/>
        <v>0</v>
      </c>
    </row>
    <row r="3795" spans="2:10">
      <c r="B3795" s="217">
        <v>40511</v>
      </c>
      <c r="C3795" s="218">
        <v>3.78</v>
      </c>
      <c r="D3795">
        <f>MAX(C3795:C$7096)</f>
        <v>3.78</v>
      </c>
      <c r="E3795" s="219">
        <f t="shared" si="118"/>
        <v>0</v>
      </c>
      <c r="H3795" s="241">
        <v>2.74</v>
      </c>
      <c r="I3795">
        <f>MAX(H3795:H$7096)</f>
        <v>2.74</v>
      </c>
      <c r="J3795" s="219">
        <f t="shared" si="119"/>
        <v>0</v>
      </c>
    </row>
    <row r="3796" spans="2:10">
      <c r="B3796" s="217">
        <v>40508</v>
      </c>
      <c r="C3796" s="218">
        <v>3.78</v>
      </c>
      <c r="D3796">
        <f>MAX(C3796:C$7096)</f>
        <v>3.78</v>
      </c>
      <c r="E3796" s="219">
        <f t="shared" si="118"/>
        <v>0</v>
      </c>
      <c r="H3796" s="241">
        <v>2.74</v>
      </c>
      <c r="I3796">
        <f>MAX(H3796:H$7096)</f>
        <v>2.74</v>
      </c>
      <c r="J3796" s="219">
        <f t="shared" si="119"/>
        <v>0</v>
      </c>
    </row>
    <row r="3797" spans="2:10">
      <c r="B3797" s="217">
        <v>40507</v>
      </c>
      <c r="C3797" s="218">
        <v>3.78</v>
      </c>
      <c r="D3797">
        <f>MAX(C3797:C$7096)</f>
        <v>3.78</v>
      </c>
      <c r="E3797" s="219">
        <f t="shared" si="118"/>
        <v>0</v>
      </c>
      <c r="H3797" s="241">
        <v>2.74</v>
      </c>
      <c r="I3797">
        <f>MAX(H3797:H$7096)</f>
        <v>2.74</v>
      </c>
      <c r="J3797" s="219">
        <f t="shared" si="119"/>
        <v>0</v>
      </c>
    </row>
    <row r="3798" spans="2:10">
      <c r="B3798" s="217">
        <v>40506</v>
      </c>
      <c r="C3798" s="218">
        <v>3.78</v>
      </c>
      <c r="D3798">
        <f>MAX(C3798:C$7096)</f>
        <v>3.78</v>
      </c>
      <c r="E3798" s="219">
        <f t="shared" si="118"/>
        <v>0</v>
      </c>
      <c r="H3798" s="241">
        <v>2.74</v>
      </c>
      <c r="I3798">
        <f>MAX(H3798:H$7096)</f>
        <v>2.74</v>
      </c>
      <c r="J3798" s="219">
        <f t="shared" si="119"/>
        <v>0</v>
      </c>
    </row>
    <row r="3799" spans="2:10">
      <c r="B3799" s="217">
        <v>40505</v>
      </c>
      <c r="C3799" s="218">
        <v>3.77</v>
      </c>
      <c r="D3799">
        <f>MAX(C3799:C$7096)</f>
        <v>3.77</v>
      </c>
      <c r="E3799" s="219">
        <f t="shared" si="118"/>
        <v>0</v>
      </c>
      <c r="H3799" s="241">
        <v>2.74</v>
      </c>
      <c r="I3799">
        <f>MAX(H3799:H$7096)</f>
        <v>2.74</v>
      </c>
      <c r="J3799" s="219">
        <f t="shared" si="119"/>
        <v>0</v>
      </c>
    </row>
    <row r="3800" spans="2:10">
      <c r="B3800" s="217">
        <v>40504</v>
      </c>
      <c r="C3800" s="218">
        <v>3.77</v>
      </c>
      <c r="D3800">
        <f>MAX(C3800:C$7096)</f>
        <v>3.77</v>
      </c>
      <c r="E3800" s="219">
        <f t="shared" si="118"/>
        <v>0</v>
      </c>
      <c r="H3800" s="241">
        <v>2.74</v>
      </c>
      <c r="I3800">
        <f>MAX(H3800:H$7096)</f>
        <v>2.74</v>
      </c>
      <c r="J3800" s="219">
        <f t="shared" si="119"/>
        <v>0</v>
      </c>
    </row>
    <row r="3801" spans="2:10">
      <c r="B3801" s="217">
        <v>40501</v>
      </c>
      <c r="C3801" s="218">
        <v>3.77</v>
      </c>
      <c r="D3801">
        <f>MAX(C3801:C$7096)</f>
        <v>3.77</v>
      </c>
      <c r="E3801" s="219">
        <f t="shared" si="118"/>
        <v>0</v>
      </c>
      <c r="H3801" s="241">
        <v>2.74</v>
      </c>
      <c r="I3801">
        <f>MAX(H3801:H$7096)</f>
        <v>2.74</v>
      </c>
      <c r="J3801" s="219">
        <f t="shared" si="119"/>
        <v>0</v>
      </c>
    </row>
    <row r="3802" spans="2:10">
      <c r="B3802" s="217">
        <v>40500</v>
      </c>
      <c r="C3802" s="218">
        <v>3.76</v>
      </c>
      <c r="D3802">
        <f>MAX(C3802:C$7096)</f>
        <v>3.76</v>
      </c>
      <c r="E3802" s="219">
        <f t="shared" si="118"/>
        <v>0</v>
      </c>
      <c r="H3802" s="241">
        <v>2.74</v>
      </c>
      <c r="I3802">
        <f>MAX(H3802:H$7096)</f>
        <v>2.74</v>
      </c>
      <c r="J3802" s="219">
        <f t="shared" si="119"/>
        <v>0</v>
      </c>
    </row>
    <row r="3803" spans="2:10">
      <c r="B3803" s="217">
        <v>40499</v>
      </c>
      <c r="C3803" s="218">
        <v>3.76</v>
      </c>
      <c r="D3803">
        <f>MAX(C3803:C$7096)</f>
        <v>3.76</v>
      </c>
      <c r="E3803" s="219">
        <f t="shared" si="118"/>
        <v>0</v>
      </c>
      <c r="H3803" s="241">
        <v>2.74</v>
      </c>
      <c r="I3803">
        <f>MAX(H3803:H$7096)</f>
        <v>2.74</v>
      </c>
      <c r="J3803" s="219">
        <f t="shared" si="119"/>
        <v>0</v>
      </c>
    </row>
    <row r="3804" spans="2:10">
      <c r="B3804" s="217">
        <v>40498</v>
      </c>
      <c r="C3804" s="218">
        <v>3.76</v>
      </c>
      <c r="D3804">
        <f>MAX(C3804:C$7096)</f>
        <v>3.76</v>
      </c>
      <c r="E3804" s="219">
        <f t="shared" si="118"/>
        <v>0</v>
      </c>
      <c r="H3804" s="241">
        <v>2.74</v>
      </c>
      <c r="I3804">
        <f>MAX(H3804:H$7096)</f>
        <v>2.74</v>
      </c>
      <c r="J3804" s="219">
        <f t="shared" si="119"/>
        <v>0</v>
      </c>
    </row>
    <row r="3805" spans="2:10">
      <c r="B3805" s="217">
        <v>40497</v>
      </c>
      <c r="C3805" s="218">
        <v>3.76</v>
      </c>
      <c r="D3805">
        <f>MAX(C3805:C$7096)</f>
        <v>3.76</v>
      </c>
      <c r="E3805" s="219">
        <f t="shared" si="118"/>
        <v>0</v>
      </c>
      <c r="H3805" s="241">
        <v>2.74</v>
      </c>
      <c r="I3805">
        <f>MAX(H3805:H$7096)</f>
        <v>2.74</v>
      </c>
      <c r="J3805" s="219">
        <f t="shared" si="119"/>
        <v>0</v>
      </c>
    </row>
    <row r="3806" spans="2:10">
      <c r="B3806" s="217">
        <v>40494</v>
      </c>
      <c r="C3806" s="218">
        <v>3.75</v>
      </c>
      <c r="D3806">
        <f>MAX(C3806:C$7096)</f>
        <v>3.75</v>
      </c>
      <c r="E3806" s="219">
        <f t="shared" si="118"/>
        <v>0</v>
      </c>
      <c r="H3806" s="241">
        <v>2.74</v>
      </c>
      <c r="I3806">
        <f>MAX(H3806:H$7096)</f>
        <v>2.74</v>
      </c>
      <c r="J3806" s="219">
        <f t="shared" si="119"/>
        <v>0</v>
      </c>
    </row>
    <row r="3807" spans="2:10">
      <c r="B3807" s="217">
        <v>40493</v>
      </c>
      <c r="C3807" s="218">
        <v>3.75</v>
      </c>
      <c r="D3807">
        <f>MAX(C3807:C$7096)</f>
        <v>3.75</v>
      </c>
      <c r="E3807" s="219">
        <f t="shared" si="118"/>
        <v>0</v>
      </c>
      <c r="H3807" s="241">
        <v>2.74</v>
      </c>
      <c r="I3807">
        <f>MAX(H3807:H$7096)</f>
        <v>2.74</v>
      </c>
      <c r="J3807" s="219">
        <f t="shared" si="119"/>
        <v>0</v>
      </c>
    </row>
    <row r="3808" spans="2:10">
      <c r="B3808" s="217">
        <v>40492</v>
      </c>
      <c r="C3808" s="218">
        <v>3.75</v>
      </c>
      <c r="D3808">
        <f>MAX(C3808:C$7096)</f>
        <v>3.75</v>
      </c>
      <c r="E3808" s="219">
        <f t="shared" si="118"/>
        <v>0</v>
      </c>
      <c r="H3808" s="241">
        <v>2.74</v>
      </c>
      <c r="I3808">
        <f>MAX(H3808:H$7096)</f>
        <v>2.74</v>
      </c>
      <c r="J3808" s="219">
        <f t="shared" si="119"/>
        <v>0</v>
      </c>
    </row>
    <row r="3809" spans="2:10">
      <c r="B3809" s="217">
        <v>40491</v>
      </c>
      <c r="C3809" s="218">
        <v>3.75</v>
      </c>
      <c r="D3809">
        <f>MAX(C3809:C$7096)</f>
        <v>3.75</v>
      </c>
      <c r="E3809" s="219">
        <f t="shared" si="118"/>
        <v>0</v>
      </c>
      <c r="H3809" s="241">
        <v>2.74</v>
      </c>
      <c r="I3809">
        <f>MAX(H3809:H$7096)</f>
        <v>2.74</v>
      </c>
      <c r="J3809" s="219">
        <f t="shared" si="119"/>
        <v>0</v>
      </c>
    </row>
    <row r="3810" spans="2:10">
      <c r="B3810" s="217">
        <v>40490</v>
      </c>
      <c r="C3810" s="218">
        <v>3.74</v>
      </c>
      <c r="D3810">
        <f>MAX(C3810:C$7096)</f>
        <v>3.74</v>
      </c>
      <c r="E3810" s="219">
        <f t="shared" si="118"/>
        <v>0</v>
      </c>
      <c r="H3810" s="241">
        <v>2.74</v>
      </c>
      <c r="I3810">
        <f>MAX(H3810:H$7096)</f>
        <v>2.74</v>
      </c>
      <c r="J3810" s="219">
        <f t="shared" si="119"/>
        <v>0</v>
      </c>
    </row>
    <row r="3811" spans="2:10">
      <c r="B3811" s="217">
        <v>40487</v>
      </c>
      <c r="C3811" s="218">
        <v>3.74</v>
      </c>
      <c r="D3811">
        <f>MAX(C3811:C$7096)</f>
        <v>3.74</v>
      </c>
      <c r="E3811" s="219">
        <f t="shared" si="118"/>
        <v>0</v>
      </c>
      <c r="H3811" s="241">
        <v>2.74</v>
      </c>
      <c r="I3811">
        <f>MAX(H3811:H$7096)</f>
        <v>2.74</v>
      </c>
      <c r="J3811" s="219">
        <f t="shared" si="119"/>
        <v>0</v>
      </c>
    </row>
    <row r="3812" spans="2:10">
      <c r="B3812" s="217">
        <v>40486</v>
      </c>
      <c r="C3812" s="218">
        <v>3.74</v>
      </c>
      <c r="D3812">
        <f>MAX(C3812:C$7096)</f>
        <v>3.74</v>
      </c>
      <c r="E3812" s="219">
        <f t="shared" si="118"/>
        <v>0</v>
      </c>
      <c r="H3812" s="241">
        <v>2.74</v>
      </c>
      <c r="I3812">
        <f>MAX(H3812:H$7096)</f>
        <v>2.74</v>
      </c>
      <c r="J3812" s="219">
        <f t="shared" si="119"/>
        <v>0</v>
      </c>
    </row>
    <row r="3813" spans="2:10">
      <c r="B3813" s="217">
        <v>40485</v>
      </c>
      <c r="C3813" s="218">
        <v>3.74</v>
      </c>
      <c r="D3813">
        <f>MAX(C3813:C$7096)</f>
        <v>3.74</v>
      </c>
      <c r="E3813" s="219">
        <f t="shared" si="118"/>
        <v>0</v>
      </c>
      <c r="H3813" s="241">
        <v>2.74</v>
      </c>
      <c r="I3813">
        <f>MAX(H3813:H$7096)</f>
        <v>2.74</v>
      </c>
      <c r="J3813" s="219">
        <f t="shared" si="119"/>
        <v>0</v>
      </c>
    </row>
    <row r="3814" spans="2:10">
      <c r="B3814" s="217">
        <v>40484</v>
      </c>
      <c r="C3814" s="218">
        <v>3.74</v>
      </c>
      <c r="D3814">
        <f>MAX(C3814:C$7096)</f>
        <v>3.74</v>
      </c>
      <c r="E3814" s="219">
        <f t="shared" si="118"/>
        <v>0</v>
      </c>
      <c r="H3814" s="241">
        <v>2.74</v>
      </c>
      <c r="I3814">
        <f>MAX(H3814:H$7096)</f>
        <v>2.74</v>
      </c>
      <c r="J3814" s="219">
        <f t="shared" si="119"/>
        <v>0</v>
      </c>
    </row>
    <row r="3815" spans="2:10">
      <c r="B3815" s="217">
        <v>40483</v>
      </c>
      <c r="C3815" s="218">
        <v>3.73</v>
      </c>
      <c r="D3815">
        <f>MAX(C3815:C$7096)</f>
        <v>3.73</v>
      </c>
      <c r="E3815" s="219">
        <f t="shared" si="118"/>
        <v>0</v>
      </c>
      <c r="H3815" s="241">
        <v>2.74</v>
      </c>
      <c r="I3815">
        <f>MAX(H3815:H$7096)</f>
        <v>2.74</v>
      </c>
      <c r="J3815" s="219">
        <f t="shared" si="119"/>
        <v>0</v>
      </c>
    </row>
    <row r="3816" spans="2:10">
      <c r="B3816" s="217">
        <v>40480</v>
      </c>
      <c r="C3816" s="218">
        <v>3.73</v>
      </c>
      <c r="D3816">
        <f>MAX(C3816:C$7096)</f>
        <v>3.73</v>
      </c>
      <c r="E3816" s="219">
        <f t="shared" si="118"/>
        <v>0</v>
      </c>
      <c r="H3816" s="241">
        <v>2.74</v>
      </c>
      <c r="I3816">
        <f>MAX(H3816:H$7096)</f>
        <v>2.74</v>
      </c>
      <c r="J3816" s="219">
        <f t="shared" si="119"/>
        <v>0</v>
      </c>
    </row>
    <row r="3817" spans="2:10">
      <c r="B3817" s="217">
        <v>40479</v>
      </c>
      <c r="C3817" s="218">
        <v>3.73</v>
      </c>
      <c r="D3817">
        <f>MAX(C3817:C$7096)</f>
        <v>3.73</v>
      </c>
      <c r="E3817" s="219">
        <f t="shared" si="118"/>
        <v>0</v>
      </c>
      <c r="H3817" s="241">
        <v>2.74</v>
      </c>
      <c r="I3817">
        <f>MAX(H3817:H$7096)</f>
        <v>2.74</v>
      </c>
      <c r="J3817" s="219">
        <f t="shared" si="119"/>
        <v>0</v>
      </c>
    </row>
    <row r="3818" spans="2:10">
      <c r="B3818" s="217">
        <v>40478</v>
      </c>
      <c r="C3818" s="218">
        <v>3.73</v>
      </c>
      <c r="D3818">
        <f>MAX(C3818:C$7096)</f>
        <v>3.73</v>
      </c>
      <c r="E3818" s="219">
        <f t="shared" si="118"/>
        <v>0</v>
      </c>
      <c r="H3818" s="241">
        <v>2.74</v>
      </c>
      <c r="I3818">
        <f>MAX(H3818:H$7096)</f>
        <v>2.74</v>
      </c>
      <c r="J3818" s="219">
        <f t="shared" si="119"/>
        <v>0</v>
      </c>
    </row>
    <row r="3819" spans="2:10">
      <c r="B3819" s="217">
        <v>40477</v>
      </c>
      <c r="C3819" s="218">
        <v>3.72</v>
      </c>
      <c r="D3819">
        <f>MAX(C3819:C$7096)</f>
        <v>3.72</v>
      </c>
      <c r="E3819" s="219">
        <f t="shared" si="118"/>
        <v>0</v>
      </c>
      <c r="H3819" s="241">
        <v>2.74</v>
      </c>
      <c r="I3819">
        <f>MAX(H3819:H$7096)</f>
        <v>2.74</v>
      </c>
      <c r="J3819" s="219">
        <f t="shared" si="119"/>
        <v>0</v>
      </c>
    </row>
    <row r="3820" spans="2:10">
      <c r="B3820" s="217">
        <v>40476</v>
      </c>
      <c r="C3820" s="218">
        <v>3.72</v>
      </c>
      <c r="D3820">
        <f>MAX(C3820:C$7096)</f>
        <v>3.72</v>
      </c>
      <c r="E3820" s="219">
        <f t="shared" si="118"/>
        <v>0</v>
      </c>
      <c r="H3820" s="241">
        <v>2.74</v>
      </c>
      <c r="I3820">
        <f>MAX(H3820:H$7096)</f>
        <v>2.74</v>
      </c>
      <c r="J3820" s="219">
        <f t="shared" si="119"/>
        <v>0</v>
      </c>
    </row>
    <row r="3821" spans="2:10">
      <c r="B3821" s="217">
        <v>40473</v>
      </c>
      <c r="C3821" s="218">
        <v>3.61</v>
      </c>
      <c r="D3821">
        <f>MAX(C3821:C$7096)</f>
        <v>3.61</v>
      </c>
      <c r="E3821" s="219">
        <f t="shared" si="118"/>
        <v>0</v>
      </c>
      <c r="H3821" s="241">
        <v>2.74</v>
      </c>
      <c r="I3821">
        <f>MAX(H3821:H$7096)</f>
        <v>2.74</v>
      </c>
      <c r="J3821" s="219">
        <f t="shared" si="119"/>
        <v>0</v>
      </c>
    </row>
    <row r="3822" spans="2:10">
      <c r="B3822" s="217">
        <v>40472</v>
      </c>
      <c r="C3822" s="218">
        <v>3.61</v>
      </c>
      <c r="D3822">
        <f>MAX(C3822:C$7096)</f>
        <v>3.61</v>
      </c>
      <c r="E3822" s="219">
        <f t="shared" si="118"/>
        <v>0</v>
      </c>
      <c r="H3822" s="241">
        <v>2.74</v>
      </c>
      <c r="I3822">
        <f>MAX(H3822:H$7096)</f>
        <v>2.74</v>
      </c>
      <c r="J3822" s="219">
        <f t="shared" si="119"/>
        <v>0</v>
      </c>
    </row>
    <row r="3823" spans="2:10">
      <c r="B3823" s="217">
        <v>40471</v>
      </c>
      <c r="C3823" s="218">
        <v>3.6</v>
      </c>
      <c r="D3823">
        <f>MAX(C3823:C$7096)</f>
        <v>3.6</v>
      </c>
      <c r="E3823" s="219">
        <f t="shared" si="118"/>
        <v>0</v>
      </c>
      <c r="H3823" s="241">
        <v>2.74</v>
      </c>
      <c r="I3823">
        <f>MAX(H3823:H$7096)</f>
        <v>2.74</v>
      </c>
      <c r="J3823" s="219">
        <f t="shared" si="119"/>
        <v>0</v>
      </c>
    </row>
    <row r="3824" spans="2:10">
      <c r="B3824" s="217">
        <v>40470</v>
      </c>
      <c r="C3824" s="218">
        <v>3.6</v>
      </c>
      <c r="D3824">
        <f>MAX(C3824:C$7096)</f>
        <v>3.6</v>
      </c>
      <c r="E3824" s="219">
        <f t="shared" si="118"/>
        <v>0</v>
      </c>
      <c r="H3824" s="241">
        <v>2.74</v>
      </c>
      <c r="I3824">
        <f>MAX(H3824:H$7096)</f>
        <v>2.74</v>
      </c>
      <c r="J3824" s="219">
        <f t="shared" si="119"/>
        <v>0</v>
      </c>
    </row>
    <row r="3825" spans="2:10">
      <c r="B3825" s="217">
        <v>40469</v>
      </c>
      <c r="C3825" s="218">
        <v>3.6</v>
      </c>
      <c r="D3825">
        <f>MAX(C3825:C$7096)</f>
        <v>3.6</v>
      </c>
      <c r="E3825" s="219">
        <f t="shared" si="118"/>
        <v>0</v>
      </c>
      <c r="H3825" s="241">
        <v>2.74</v>
      </c>
      <c r="I3825">
        <f>MAX(H3825:H$7096)</f>
        <v>2.74</v>
      </c>
      <c r="J3825" s="219">
        <f t="shared" si="119"/>
        <v>0</v>
      </c>
    </row>
    <row r="3826" spans="2:10">
      <c r="B3826" s="217">
        <v>40466</v>
      </c>
      <c r="C3826" s="218">
        <v>3.6</v>
      </c>
      <c r="D3826">
        <f>MAX(C3826:C$7096)</f>
        <v>3.6</v>
      </c>
      <c r="E3826" s="219">
        <f t="shared" si="118"/>
        <v>0</v>
      </c>
      <c r="H3826" s="241">
        <v>2.74</v>
      </c>
      <c r="I3826">
        <f>MAX(H3826:H$7096)</f>
        <v>2.74</v>
      </c>
      <c r="J3826" s="219">
        <f t="shared" si="119"/>
        <v>0</v>
      </c>
    </row>
    <row r="3827" spans="2:10">
      <c r="B3827" s="217">
        <v>40465</v>
      </c>
      <c r="C3827" s="218">
        <v>3.6</v>
      </c>
      <c r="D3827">
        <f>MAX(C3827:C$7096)</f>
        <v>3.6</v>
      </c>
      <c r="E3827" s="219">
        <f t="shared" si="118"/>
        <v>0</v>
      </c>
      <c r="H3827" s="241">
        <v>2.74</v>
      </c>
      <c r="I3827">
        <f>MAX(H3827:H$7096)</f>
        <v>2.74</v>
      </c>
      <c r="J3827" s="219">
        <f t="shared" si="119"/>
        <v>0</v>
      </c>
    </row>
    <row r="3828" spans="2:10">
      <c r="B3828" s="217">
        <v>40464</v>
      </c>
      <c r="C3828" s="218">
        <v>3.59</v>
      </c>
      <c r="D3828">
        <f>MAX(C3828:C$7096)</f>
        <v>3.59</v>
      </c>
      <c r="E3828" s="219">
        <f t="shared" si="118"/>
        <v>0</v>
      </c>
      <c r="H3828" s="241">
        <v>2.74</v>
      </c>
      <c r="I3828">
        <f>MAX(H3828:H$7096)</f>
        <v>2.74</v>
      </c>
      <c r="J3828" s="219">
        <f t="shared" si="119"/>
        <v>0</v>
      </c>
    </row>
    <row r="3829" spans="2:10">
      <c r="B3829" s="217">
        <v>40463</v>
      </c>
      <c r="C3829" s="218">
        <v>3.59</v>
      </c>
      <c r="D3829">
        <f>MAX(C3829:C$7096)</f>
        <v>3.59</v>
      </c>
      <c r="E3829" s="219">
        <f t="shared" si="118"/>
        <v>0</v>
      </c>
      <c r="H3829" s="241">
        <v>2.74</v>
      </c>
      <c r="I3829">
        <f>MAX(H3829:H$7096)</f>
        <v>2.74</v>
      </c>
      <c r="J3829" s="219">
        <f t="shared" si="119"/>
        <v>0</v>
      </c>
    </row>
    <row r="3830" spans="2:10">
      <c r="B3830" s="217">
        <v>40462</v>
      </c>
      <c r="C3830" s="218">
        <v>3.59</v>
      </c>
      <c r="D3830">
        <f>MAX(C3830:C$7096)</f>
        <v>3.59</v>
      </c>
      <c r="E3830" s="219">
        <f t="shared" si="118"/>
        <v>0</v>
      </c>
      <c r="H3830" s="241">
        <v>2.74</v>
      </c>
      <c r="I3830">
        <f>MAX(H3830:H$7096)</f>
        <v>2.74</v>
      </c>
      <c r="J3830" s="219">
        <f t="shared" si="119"/>
        <v>0</v>
      </c>
    </row>
    <row r="3831" spans="2:10">
      <c r="B3831" s="217">
        <v>40459</v>
      </c>
      <c r="C3831" s="218">
        <v>3.59</v>
      </c>
      <c r="D3831">
        <f>MAX(C3831:C$7096)</f>
        <v>3.59</v>
      </c>
      <c r="E3831" s="219">
        <f t="shared" si="118"/>
        <v>0</v>
      </c>
      <c r="H3831" s="241">
        <v>2.74</v>
      </c>
      <c r="I3831">
        <f>MAX(H3831:H$7096)</f>
        <v>2.74</v>
      </c>
      <c r="J3831" s="219">
        <f t="shared" si="119"/>
        <v>0</v>
      </c>
    </row>
    <row r="3832" spans="2:10">
      <c r="B3832" s="217">
        <v>40458</v>
      </c>
      <c r="C3832" s="218">
        <v>3.58</v>
      </c>
      <c r="D3832">
        <f>MAX(C3832:C$7096)</f>
        <v>3.58</v>
      </c>
      <c r="E3832" s="219">
        <f t="shared" si="118"/>
        <v>0</v>
      </c>
      <c r="H3832" s="241">
        <v>2.74</v>
      </c>
      <c r="I3832">
        <f>MAX(H3832:H$7096)</f>
        <v>2.74</v>
      </c>
      <c r="J3832" s="219">
        <f t="shared" si="119"/>
        <v>0</v>
      </c>
    </row>
    <row r="3833" spans="2:10">
      <c r="B3833" s="217">
        <v>40457</v>
      </c>
      <c r="C3833" s="218">
        <v>3.58</v>
      </c>
      <c r="D3833">
        <f>MAX(C3833:C$7096)</f>
        <v>3.58</v>
      </c>
      <c r="E3833" s="219">
        <f t="shared" si="118"/>
        <v>0</v>
      </c>
      <c r="H3833" s="241">
        <v>2.74</v>
      </c>
      <c r="I3833">
        <f>MAX(H3833:H$7096)</f>
        <v>2.74</v>
      </c>
      <c r="J3833" s="219">
        <f t="shared" si="119"/>
        <v>0</v>
      </c>
    </row>
    <row r="3834" spans="2:10">
      <c r="B3834" s="217">
        <v>40456</v>
      </c>
      <c r="C3834" s="218">
        <v>3.58</v>
      </c>
      <c r="D3834">
        <f>MAX(C3834:C$7096)</f>
        <v>3.58</v>
      </c>
      <c r="E3834" s="219">
        <f t="shared" si="118"/>
        <v>0</v>
      </c>
      <c r="H3834" s="241">
        <v>2.74</v>
      </c>
      <c r="I3834">
        <f>MAX(H3834:H$7096)</f>
        <v>2.74</v>
      </c>
      <c r="J3834" s="219">
        <f t="shared" si="119"/>
        <v>0</v>
      </c>
    </row>
    <row r="3835" spans="2:10">
      <c r="B3835" s="217">
        <v>40455</v>
      </c>
      <c r="C3835" s="218">
        <v>3.58</v>
      </c>
      <c r="D3835">
        <f>MAX(C3835:C$7096)</f>
        <v>3.58</v>
      </c>
      <c r="E3835" s="219">
        <f t="shared" si="118"/>
        <v>0</v>
      </c>
      <c r="H3835" s="241">
        <v>2.74</v>
      </c>
      <c r="I3835">
        <f>MAX(H3835:H$7096)</f>
        <v>2.74</v>
      </c>
      <c r="J3835" s="219">
        <f t="shared" si="119"/>
        <v>0</v>
      </c>
    </row>
    <row r="3836" spans="2:10">
      <c r="B3836" s="217">
        <v>40452</v>
      </c>
      <c r="C3836" s="218">
        <v>3.57</v>
      </c>
      <c r="D3836">
        <f>MAX(C3836:C$7096)</f>
        <v>3.57</v>
      </c>
      <c r="E3836" s="219">
        <f t="shared" si="118"/>
        <v>0</v>
      </c>
      <c r="H3836" s="241">
        <v>2.74</v>
      </c>
      <c r="I3836">
        <f>MAX(H3836:H$7096)</f>
        <v>2.74</v>
      </c>
      <c r="J3836" s="219">
        <f t="shared" si="119"/>
        <v>0</v>
      </c>
    </row>
    <row r="3837" spans="2:10">
      <c r="B3837" s="217">
        <v>40451</v>
      </c>
      <c r="C3837" s="218">
        <v>3.57</v>
      </c>
      <c r="D3837">
        <f>MAX(C3837:C$7096)</f>
        <v>3.57</v>
      </c>
      <c r="E3837" s="219">
        <f t="shared" si="118"/>
        <v>0</v>
      </c>
      <c r="H3837" s="241">
        <v>2.74</v>
      </c>
      <c r="I3837">
        <f>MAX(H3837:H$7096)</f>
        <v>2.74</v>
      </c>
      <c r="J3837" s="219">
        <f t="shared" si="119"/>
        <v>0</v>
      </c>
    </row>
    <row r="3838" spans="2:10">
      <c r="B3838" s="217">
        <v>40450</v>
      </c>
      <c r="C3838" s="218">
        <v>3.57</v>
      </c>
      <c r="D3838">
        <f>MAX(C3838:C$7096)</f>
        <v>3.57</v>
      </c>
      <c r="E3838" s="219">
        <f t="shared" si="118"/>
        <v>0</v>
      </c>
      <c r="H3838" s="241">
        <v>2.74</v>
      </c>
      <c r="I3838">
        <f>MAX(H3838:H$7096)</f>
        <v>2.74</v>
      </c>
      <c r="J3838" s="219">
        <f t="shared" si="119"/>
        <v>0</v>
      </c>
    </row>
    <row r="3839" spans="2:10">
      <c r="B3839" s="217">
        <v>40449</v>
      </c>
      <c r="C3839" s="218">
        <v>3.57</v>
      </c>
      <c r="D3839">
        <f>MAX(C3839:C$7096)</f>
        <v>3.57</v>
      </c>
      <c r="E3839" s="219">
        <f t="shared" si="118"/>
        <v>0</v>
      </c>
      <c r="H3839" s="241">
        <v>2.74</v>
      </c>
      <c r="I3839">
        <f>MAX(H3839:H$7096)</f>
        <v>2.74</v>
      </c>
      <c r="J3839" s="219">
        <f t="shared" si="119"/>
        <v>0</v>
      </c>
    </row>
    <row r="3840" spans="2:10">
      <c r="B3840" s="217">
        <v>40448</v>
      </c>
      <c r="C3840" s="218">
        <v>3.57</v>
      </c>
      <c r="D3840">
        <f>MAX(C3840:C$7096)</f>
        <v>3.57</v>
      </c>
      <c r="E3840" s="219">
        <f t="shared" si="118"/>
        <v>0</v>
      </c>
      <c r="H3840" s="241">
        <v>2.74</v>
      </c>
      <c r="I3840">
        <f>MAX(H3840:H$7096)</f>
        <v>2.74</v>
      </c>
      <c r="J3840" s="219">
        <f t="shared" si="119"/>
        <v>0</v>
      </c>
    </row>
    <row r="3841" spans="2:10">
      <c r="B3841" s="217">
        <v>40445</v>
      </c>
      <c r="C3841" s="218">
        <v>3.56</v>
      </c>
      <c r="D3841">
        <f>MAX(C3841:C$7096)</f>
        <v>3.56</v>
      </c>
      <c r="E3841" s="219">
        <f t="shared" si="118"/>
        <v>0</v>
      </c>
      <c r="H3841" s="241">
        <v>2.74</v>
      </c>
      <c r="I3841">
        <f>MAX(H3841:H$7096)</f>
        <v>2.74</v>
      </c>
      <c r="J3841" s="219">
        <f t="shared" si="119"/>
        <v>0</v>
      </c>
    </row>
    <row r="3842" spans="2:10">
      <c r="B3842" s="217">
        <v>40444</v>
      </c>
      <c r="C3842" s="218">
        <v>3.56</v>
      </c>
      <c r="D3842">
        <f>MAX(C3842:C$7096)</f>
        <v>3.56</v>
      </c>
      <c r="E3842" s="219">
        <f t="shared" ref="E3842:E3905" si="120">(C3842-D3842)/D3842</f>
        <v>0</v>
      </c>
      <c r="H3842" s="241">
        <v>2.74</v>
      </c>
      <c r="I3842">
        <f>MAX(H3842:H$7096)</f>
        <v>2.74</v>
      </c>
      <c r="J3842" s="219">
        <f t="shared" ref="J3842:J3905" si="121">(H3842-I3842)/I3842</f>
        <v>0</v>
      </c>
    </row>
    <row r="3843" spans="2:10">
      <c r="B3843" s="217">
        <v>40443</v>
      </c>
      <c r="C3843" s="218">
        <v>3.56</v>
      </c>
      <c r="D3843">
        <f>MAX(C3843:C$7096)</f>
        <v>3.56</v>
      </c>
      <c r="E3843" s="219">
        <f t="shared" si="120"/>
        <v>0</v>
      </c>
      <c r="H3843" s="241">
        <v>2.74</v>
      </c>
      <c r="I3843">
        <f>MAX(H3843:H$7096)</f>
        <v>2.74</v>
      </c>
      <c r="J3843" s="219">
        <f t="shared" si="121"/>
        <v>0</v>
      </c>
    </row>
    <row r="3844" spans="2:10">
      <c r="B3844" s="217">
        <v>40442</v>
      </c>
      <c r="C3844" s="218">
        <v>3.56</v>
      </c>
      <c r="D3844">
        <f>MAX(C3844:C$7096)</f>
        <v>3.56</v>
      </c>
      <c r="E3844" s="219">
        <f t="shared" si="120"/>
        <v>0</v>
      </c>
      <c r="H3844" s="241">
        <v>2.74</v>
      </c>
      <c r="I3844">
        <f>MAX(H3844:H$7096)</f>
        <v>2.74</v>
      </c>
      <c r="J3844" s="219">
        <f t="shared" si="121"/>
        <v>0</v>
      </c>
    </row>
    <row r="3845" spans="2:10">
      <c r="B3845" s="217">
        <v>40441</v>
      </c>
      <c r="C3845" s="218">
        <v>3.56</v>
      </c>
      <c r="D3845">
        <f>MAX(C3845:C$7096)</f>
        <v>3.56</v>
      </c>
      <c r="E3845" s="219">
        <f t="shared" si="120"/>
        <v>0</v>
      </c>
      <c r="H3845" s="241">
        <v>2.74</v>
      </c>
      <c r="I3845">
        <f>MAX(H3845:H$7096)</f>
        <v>2.74</v>
      </c>
      <c r="J3845" s="219">
        <f t="shared" si="121"/>
        <v>0</v>
      </c>
    </row>
    <row r="3846" spans="2:10">
      <c r="B3846" s="217">
        <v>40438</v>
      </c>
      <c r="C3846" s="218">
        <v>3.55</v>
      </c>
      <c r="D3846">
        <f>MAX(C3846:C$7096)</f>
        <v>3.55</v>
      </c>
      <c r="E3846" s="219">
        <f t="shared" si="120"/>
        <v>0</v>
      </c>
      <c r="H3846" s="241">
        <v>2.74</v>
      </c>
      <c r="I3846">
        <f>MAX(H3846:H$7096)</f>
        <v>2.74</v>
      </c>
      <c r="J3846" s="219">
        <f t="shared" si="121"/>
        <v>0</v>
      </c>
    </row>
    <row r="3847" spans="2:10">
      <c r="B3847" s="217">
        <v>40437</v>
      </c>
      <c r="C3847" s="218">
        <v>3.55</v>
      </c>
      <c r="D3847">
        <f>MAX(C3847:C$7096)</f>
        <v>3.55</v>
      </c>
      <c r="E3847" s="219">
        <f t="shared" si="120"/>
        <v>0</v>
      </c>
      <c r="H3847" s="241">
        <v>2.74</v>
      </c>
      <c r="I3847">
        <f>MAX(H3847:H$7096)</f>
        <v>2.74</v>
      </c>
      <c r="J3847" s="219">
        <f t="shared" si="121"/>
        <v>0</v>
      </c>
    </row>
    <row r="3848" spans="2:10">
      <c r="B3848" s="217">
        <v>40436</v>
      </c>
      <c r="C3848" s="218">
        <v>3.55</v>
      </c>
      <c r="D3848">
        <f>MAX(C3848:C$7096)</f>
        <v>3.55</v>
      </c>
      <c r="E3848" s="219">
        <f t="shared" si="120"/>
        <v>0</v>
      </c>
      <c r="H3848" s="241">
        <v>2.74</v>
      </c>
      <c r="I3848">
        <f>MAX(H3848:H$7096)</f>
        <v>2.74</v>
      </c>
      <c r="J3848" s="219">
        <f t="shared" si="121"/>
        <v>0</v>
      </c>
    </row>
    <row r="3849" spans="2:10">
      <c r="B3849" s="217">
        <v>40435</v>
      </c>
      <c r="C3849" s="218">
        <v>3.55</v>
      </c>
      <c r="D3849">
        <f>MAX(C3849:C$7096)</f>
        <v>3.55</v>
      </c>
      <c r="E3849" s="219">
        <f t="shared" si="120"/>
        <v>0</v>
      </c>
      <c r="H3849" s="241">
        <v>2.74</v>
      </c>
      <c r="I3849">
        <f>MAX(H3849:H$7096)</f>
        <v>2.74</v>
      </c>
      <c r="J3849" s="219">
        <f t="shared" si="121"/>
        <v>0</v>
      </c>
    </row>
    <row r="3850" spans="2:10">
      <c r="B3850" s="217">
        <v>40434</v>
      </c>
      <c r="C3850" s="218">
        <v>3.55</v>
      </c>
      <c r="D3850">
        <f>MAX(C3850:C$7096)</f>
        <v>3.55</v>
      </c>
      <c r="E3850" s="219">
        <f t="shared" si="120"/>
        <v>0</v>
      </c>
      <c r="H3850" s="241">
        <v>2.74</v>
      </c>
      <c r="I3850">
        <f>MAX(H3850:H$7096)</f>
        <v>2.74</v>
      </c>
      <c r="J3850" s="219">
        <f t="shared" si="121"/>
        <v>0</v>
      </c>
    </row>
    <row r="3851" spans="2:10">
      <c r="B3851" s="217">
        <v>40431</v>
      </c>
      <c r="C3851" s="218">
        <v>3.54</v>
      </c>
      <c r="D3851">
        <f>MAX(C3851:C$7096)</f>
        <v>3.54</v>
      </c>
      <c r="E3851" s="219">
        <f t="shared" si="120"/>
        <v>0</v>
      </c>
      <c r="H3851" s="241">
        <v>2.74</v>
      </c>
      <c r="I3851">
        <f>MAX(H3851:H$7096)</f>
        <v>2.74</v>
      </c>
      <c r="J3851" s="219">
        <f t="shared" si="121"/>
        <v>0</v>
      </c>
    </row>
    <row r="3852" spans="2:10">
      <c r="B3852" s="217">
        <v>40430</v>
      </c>
      <c r="C3852" s="218">
        <v>3.54</v>
      </c>
      <c r="D3852">
        <f>MAX(C3852:C$7096)</f>
        <v>3.54</v>
      </c>
      <c r="E3852" s="219">
        <f t="shared" si="120"/>
        <v>0</v>
      </c>
      <c r="H3852" s="241">
        <v>2.74</v>
      </c>
      <c r="I3852">
        <f>MAX(H3852:H$7096)</f>
        <v>2.74</v>
      </c>
      <c r="J3852" s="219">
        <f t="shared" si="121"/>
        <v>0</v>
      </c>
    </row>
    <row r="3853" spans="2:10">
      <c r="B3853" s="217">
        <v>40429</v>
      </c>
      <c r="C3853" s="218">
        <v>3.54</v>
      </c>
      <c r="D3853">
        <f>MAX(C3853:C$7096)</f>
        <v>3.54</v>
      </c>
      <c r="E3853" s="219">
        <f t="shared" si="120"/>
        <v>0</v>
      </c>
      <c r="H3853" s="241">
        <v>2.74</v>
      </c>
      <c r="I3853">
        <f>MAX(H3853:H$7096)</f>
        <v>2.74</v>
      </c>
      <c r="J3853" s="219">
        <f t="shared" si="121"/>
        <v>0</v>
      </c>
    </row>
    <row r="3854" spans="2:10">
      <c r="B3854" s="217">
        <v>40428</v>
      </c>
      <c r="C3854" s="218">
        <v>3.54</v>
      </c>
      <c r="D3854">
        <f>MAX(C3854:C$7096)</f>
        <v>3.54</v>
      </c>
      <c r="E3854" s="219">
        <f t="shared" si="120"/>
        <v>0</v>
      </c>
      <c r="H3854" s="241">
        <v>2.74</v>
      </c>
      <c r="I3854">
        <f>MAX(H3854:H$7096)</f>
        <v>2.74</v>
      </c>
      <c r="J3854" s="219">
        <f t="shared" si="121"/>
        <v>0</v>
      </c>
    </row>
    <row r="3855" spans="2:10">
      <c r="B3855" s="217">
        <v>40427</v>
      </c>
      <c r="C3855" s="218">
        <v>3.54</v>
      </c>
      <c r="D3855">
        <f>MAX(C3855:C$7096)</f>
        <v>3.54</v>
      </c>
      <c r="E3855" s="219">
        <f t="shared" si="120"/>
        <v>0</v>
      </c>
      <c r="H3855" s="241">
        <v>2.74</v>
      </c>
      <c r="I3855">
        <f>MAX(H3855:H$7096)</f>
        <v>2.74</v>
      </c>
      <c r="J3855" s="219">
        <f t="shared" si="121"/>
        <v>0</v>
      </c>
    </row>
    <row r="3856" spans="2:10">
      <c r="B3856" s="217">
        <v>40424</v>
      </c>
      <c r="C3856" s="218">
        <v>3.53</v>
      </c>
      <c r="D3856">
        <f>MAX(C3856:C$7096)</f>
        <v>3.53</v>
      </c>
      <c r="E3856" s="219">
        <f t="shared" si="120"/>
        <v>0</v>
      </c>
      <c r="H3856" s="241">
        <v>2.74</v>
      </c>
      <c r="I3856">
        <f>MAX(H3856:H$7096)</f>
        <v>2.74</v>
      </c>
      <c r="J3856" s="219">
        <f t="shared" si="121"/>
        <v>0</v>
      </c>
    </row>
    <row r="3857" spans="2:10">
      <c r="B3857" s="217">
        <v>40423</v>
      </c>
      <c r="C3857" s="218">
        <v>3.53</v>
      </c>
      <c r="D3857">
        <f>MAX(C3857:C$7096)</f>
        <v>3.53</v>
      </c>
      <c r="E3857" s="219">
        <f t="shared" si="120"/>
        <v>0</v>
      </c>
      <c r="H3857" s="241">
        <v>2.74</v>
      </c>
      <c r="I3857">
        <f>MAX(H3857:H$7096)</f>
        <v>2.74</v>
      </c>
      <c r="J3857" s="219">
        <f t="shared" si="121"/>
        <v>0</v>
      </c>
    </row>
    <row r="3858" spans="2:10">
      <c r="B3858" s="217">
        <v>40422</v>
      </c>
      <c r="C3858" s="218">
        <v>3.53</v>
      </c>
      <c r="D3858">
        <f>MAX(C3858:C$7096)</f>
        <v>3.53</v>
      </c>
      <c r="E3858" s="219">
        <f t="shared" si="120"/>
        <v>0</v>
      </c>
      <c r="H3858" s="241">
        <v>2.74</v>
      </c>
      <c r="I3858">
        <f>MAX(H3858:H$7096)</f>
        <v>2.74</v>
      </c>
      <c r="J3858" s="219">
        <f t="shared" si="121"/>
        <v>0</v>
      </c>
    </row>
    <row r="3859" spans="2:10">
      <c r="B3859" s="217">
        <v>40421</v>
      </c>
      <c r="C3859" s="218">
        <v>3.53</v>
      </c>
      <c r="D3859">
        <f>MAX(C3859:C$7096)</f>
        <v>3.53</v>
      </c>
      <c r="E3859" s="219">
        <f t="shared" si="120"/>
        <v>0</v>
      </c>
      <c r="H3859" s="241">
        <v>2.74</v>
      </c>
      <c r="I3859">
        <f>MAX(H3859:H$7096)</f>
        <v>2.74</v>
      </c>
      <c r="J3859" s="219">
        <f t="shared" si="121"/>
        <v>0</v>
      </c>
    </row>
    <row r="3860" spans="2:10">
      <c r="B3860" s="217">
        <v>40420</v>
      </c>
      <c r="C3860" s="218">
        <v>3.53</v>
      </c>
      <c r="D3860">
        <f>MAX(C3860:C$7096)</f>
        <v>3.53</v>
      </c>
      <c r="E3860" s="219">
        <f t="shared" si="120"/>
        <v>0</v>
      </c>
      <c r="H3860" s="241">
        <v>2.64</v>
      </c>
      <c r="I3860">
        <f>MAX(H3860:H$7096)</f>
        <v>2.64</v>
      </c>
      <c r="J3860" s="219">
        <f t="shared" si="121"/>
        <v>0</v>
      </c>
    </row>
    <row r="3861" spans="2:10">
      <c r="B3861" s="217">
        <v>40417</v>
      </c>
      <c r="C3861" s="218">
        <v>3.52</v>
      </c>
      <c r="D3861">
        <f>MAX(C3861:C$7096)</f>
        <v>3.52</v>
      </c>
      <c r="E3861" s="219">
        <f t="shared" si="120"/>
        <v>0</v>
      </c>
      <c r="H3861" s="241">
        <v>2.64</v>
      </c>
      <c r="I3861">
        <f>MAX(H3861:H$7096)</f>
        <v>2.64</v>
      </c>
      <c r="J3861" s="219">
        <f t="shared" si="121"/>
        <v>0</v>
      </c>
    </row>
    <row r="3862" spans="2:10">
      <c r="B3862" s="217">
        <v>40416</v>
      </c>
      <c r="C3862" s="218">
        <v>3.52</v>
      </c>
      <c r="D3862">
        <f>MAX(C3862:C$7096)</f>
        <v>3.52</v>
      </c>
      <c r="E3862" s="219">
        <f t="shared" si="120"/>
        <v>0</v>
      </c>
      <c r="H3862" s="241">
        <v>2.64</v>
      </c>
      <c r="I3862">
        <f>MAX(H3862:H$7096)</f>
        <v>2.64</v>
      </c>
      <c r="J3862" s="219">
        <f t="shared" si="121"/>
        <v>0</v>
      </c>
    </row>
    <row r="3863" spans="2:10">
      <c r="B3863" s="217">
        <v>40415</v>
      </c>
      <c r="C3863" s="218">
        <v>3.52</v>
      </c>
      <c r="D3863">
        <f>MAX(C3863:C$7096)</f>
        <v>3.52</v>
      </c>
      <c r="E3863" s="219">
        <f t="shared" si="120"/>
        <v>0</v>
      </c>
      <c r="H3863" s="241">
        <v>2.64</v>
      </c>
      <c r="I3863">
        <f>MAX(H3863:H$7096)</f>
        <v>2.64</v>
      </c>
      <c r="J3863" s="219">
        <f t="shared" si="121"/>
        <v>0</v>
      </c>
    </row>
    <row r="3864" spans="2:10">
      <c r="B3864" s="217">
        <v>40414</v>
      </c>
      <c r="C3864" s="218">
        <v>3.52</v>
      </c>
      <c r="D3864">
        <f>MAX(C3864:C$7096)</f>
        <v>3.52</v>
      </c>
      <c r="E3864" s="219">
        <f t="shared" si="120"/>
        <v>0</v>
      </c>
      <c r="H3864" s="241">
        <v>2.64</v>
      </c>
      <c r="I3864">
        <f>MAX(H3864:H$7096)</f>
        <v>2.64</v>
      </c>
      <c r="J3864" s="219">
        <f t="shared" si="121"/>
        <v>0</v>
      </c>
    </row>
    <row r="3865" spans="2:10">
      <c r="B3865" s="217">
        <v>40413</v>
      </c>
      <c r="C3865" s="218">
        <v>3.52</v>
      </c>
      <c r="D3865">
        <f>MAX(C3865:C$7096)</f>
        <v>3.52</v>
      </c>
      <c r="E3865" s="219">
        <f t="shared" si="120"/>
        <v>0</v>
      </c>
      <c r="H3865" s="241">
        <v>2.64</v>
      </c>
      <c r="I3865">
        <f>MAX(H3865:H$7096)</f>
        <v>2.64</v>
      </c>
      <c r="J3865" s="219">
        <f t="shared" si="121"/>
        <v>0</v>
      </c>
    </row>
    <row r="3866" spans="2:10">
      <c r="B3866" s="217">
        <v>40410</v>
      </c>
      <c r="C3866" s="218">
        <v>3.51</v>
      </c>
      <c r="D3866">
        <f>MAX(C3866:C$7096)</f>
        <v>3.51</v>
      </c>
      <c r="E3866" s="219">
        <f t="shared" si="120"/>
        <v>0</v>
      </c>
      <c r="H3866" s="241">
        <v>2.64</v>
      </c>
      <c r="I3866">
        <f>MAX(H3866:H$7096)</f>
        <v>2.64</v>
      </c>
      <c r="J3866" s="219">
        <f t="shared" si="121"/>
        <v>0</v>
      </c>
    </row>
    <row r="3867" spans="2:10">
      <c r="B3867" s="217">
        <v>40409</v>
      </c>
      <c r="C3867" s="218">
        <v>3.51</v>
      </c>
      <c r="D3867">
        <f>MAX(C3867:C$7096)</f>
        <v>3.51</v>
      </c>
      <c r="E3867" s="219">
        <f t="shared" si="120"/>
        <v>0</v>
      </c>
      <c r="H3867" s="241">
        <v>2.64</v>
      </c>
      <c r="I3867">
        <f>MAX(H3867:H$7096)</f>
        <v>2.64</v>
      </c>
      <c r="J3867" s="219">
        <f t="shared" si="121"/>
        <v>0</v>
      </c>
    </row>
    <row r="3868" spans="2:10">
      <c r="B3868" s="217">
        <v>40408</v>
      </c>
      <c r="C3868" s="218">
        <v>3.51</v>
      </c>
      <c r="D3868">
        <f>MAX(C3868:C$7096)</f>
        <v>3.51</v>
      </c>
      <c r="E3868" s="219">
        <f t="shared" si="120"/>
        <v>0</v>
      </c>
      <c r="H3868" s="241">
        <v>2.64</v>
      </c>
      <c r="I3868">
        <f>MAX(H3868:H$7096)</f>
        <v>2.64</v>
      </c>
      <c r="J3868" s="219">
        <f t="shared" si="121"/>
        <v>0</v>
      </c>
    </row>
    <row r="3869" spans="2:10">
      <c r="B3869" s="217">
        <v>40407</v>
      </c>
      <c r="C3869" s="218">
        <v>3.51</v>
      </c>
      <c r="D3869">
        <f>MAX(C3869:C$7096)</f>
        <v>3.51</v>
      </c>
      <c r="E3869" s="219">
        <f t="shared" si="120"/>
        <v>0</v>
      </c>
      <c r="H3869" s="241">
        <v>2.64</v>
      </c>
      <c r="I3869">
        <f>MAX(H3869:H$7096)</f>
        <v>2.64</v>
      </c>
      <c r="J3869" s="219">
        <f t="shared" si="121"/>
        <v>0</v>
      </c>
    </row>
    <row r="3870" spans="2:10">
      <c r="B3870" s="217">
        <v>40406</v>
      </c>
      <c r="C3870" s="218">
        <v>3.5</v>
      </c>
      <c r="D3870">
        <f>MAX(C3870:C$7096)</f>
        <v>3.5</v>
      </c>
      <c r="E3870" s="219">
        <f t="shared" si="120"/>
        <v>0</v>
      </c>
      <c r="H3870" s="241">
        <v>2.64</v>
      </c>
      <c r="I3870">
        <f>MAX(H3870:H$7096)</f>
        <v>2.64</v>
      </c>
      <c r="J3870" s="219">
        <f t="shared" si="121"/>
        <v>0</v>
      </c>
    </row>
    <row r="3871" spans="2:10">
      <c r="B3871" s="217">
        <v>40403</v>
      </c>
      <c r="C3871" s="218">
        <v>3.5</v>
      </c>
      <c r="D3871">
        <f>MAX(C3871:C$7096)</f>
        <v>3.5</v>
      </c>
      <c r="E3871" s="219">
        <f t="shared" si="120"/>
        <v>0</v>
      </c>
      <c r="H3871" s="241">
        <v>2.64</v>
      </c>
      <c r="I3871">
        <f>MAX(H3871:H$7096)</f>
        <v>2.64</v>
      </c>
      <c r="J3871" s="219">
        <f t="shared" si="121"/>
        <v>0</v>
      </c>
    </row>
    <row r="3872" spans="2:10">
      <c r="B3872" s="217">
        <v>40402</v>
      </c>
      <c r="C3872" s="218">
        <v>3.5</v>
      </c>
      <c r="D3872">
        <f>MAX(C3872:C$7096)</f>
        <v>3.5</v>
      </c>
      <c r="E3872" s="219">
        <f t="shared" si="120"/>
        <v>0</v>
      </c>
      <c r="H3872" s="241">
        <v>2.64</v>
      </c>
      <c r="I3872">
        <f>MAX(H3872:H$7096)</f>
        <v>2.64</v>
      </c>
      <c r="J3872" s="219">
        <f t="shared" si="121"/>
        <v>0</v>
      </c>
    </row>
    <row r="3873" spans="2:10">
      <c r="B3873" s="217">
        <v>40401</v>
      </c>
      <c r="C3873" s="218">
        <v>3.5</v>
      </c>
      <c r="D3873">
        <f>MAX(C3873:C$7096)</f>
        <v>3.5</v>
      </c>
      <c r="E3873" s="219">
        <f t="shared" si="120"/>
        <v>0</v>
      </c>
      <c r="H3873" s="241">
        <v>2.64</v>
      </c>
      <c r="I3873">
        <f>MAX(H3873:H$7096)</f>
        <v>2.64</v>
      </c>
      <c r="J3873" s="219">
        <f t="shared" si="121"/>
        <v>0</v>
      </c>
    </row>
    <row r="3874" spans="2:10">
      <c r="B3874" s="217">
        <v>40400</v>
      </c>
      <c r="C3874" s="218">
        <v>3.49</v>
      </c>
      <c r="D3874">
        <f>MAX(C3874:C$7096)</f>
        <v>3.49</v>
      </c>
      <c r="E3874" s="219">
        <f t="shared" si="120"/>
        <v>0</v>
      </c>
      <c r="H3874" s="241">
        <v>2.64</v>
      </c>
      <c r="I3874">
        <f>MAX(H3874:H$7096)</f>
        <v>2.64</v>
      </c>
      <c r="J3874" s="219">
        <f t="shared" si="121"/>
        <v>0</v>
      </c>
    </row>
    <row r="3875" spans="2:10">
      <c r="B3875" s="217">
        <v>40399</v>
      </c>
      <c r="C3875" s="218">
        <v>3.49</v>
      </c>
      <c r="D3875">
        <f>MAX(C3875:C$7096)</f>
        <v>3.49</v>
      </c>
      <c r="E3875" s="219">
        <f t="shared" si="120"/>
        <v>0</v>
      </c>
      <c r="H3875" s="241">
        <v>2.64</v>
      </c>
      <c r="I3875">
        <f>MAX(H3875:H$7096)</f>
        <v>2.64</v>
      </c>
      <c r="J3875" s="219">
        <f t="shared" si="121"/>
        <v>0</v>
      </c>
    </row>
    <row r="3876" spans="2:10">
      <c r="B3876" s="217">
        <v>40396</v>
      </c>
      <c r="C3876" s="218">
        <v>3.49</v>
      </c>
      <c r="D3876">
        <f>MAX(C3876:C$7096)</f>
        <v>3.49</v>
      </c>
      <c r="E3876" s="219">
        <f t="shared" si="120"/>
        <v>0</v>
      </c>
      <c r="H3876" s="241">
        <v>2.64</v>
      </c>
      <c r="I3876">
        <f>MAX(H3876:H$7096)</f>
        <v>2.64</v>
      </c>
      <c r="J3876" s="219">
        <f t="shared" si="121"/>
        <v>0</v>
      </c>
    </row>
    <row r="3877" spans="2:10">
      <c r="B3877" s="217">
        <v>40395</v>
      </c>
      <c r="C3877" s="218">
        <v>3.49</v>
      </c>
      <c r="D3877">
        <f>MAX(C3877:C$7096)</f>
        <v>3.49</v>
      </c>
      <c r="E3877" s="219">
        <f t="shared" si="120"/>
        <v>0</v>
      </c>
      <c r="H3877" s="241">
        <v>2.64</v>
      </c>
      <c r="I3877">
        <f>MAX(H3877:H$7096)</f>
        <v>2.64</v>
      </c>
      <c r="J3877" s="219">
        <f t="shared" si="121"/>
        <v>0</v>
      </c>
    </row>
    <row r="3878" spans="2:10">
      <c r="B3878" s="217">
        <v>40394</v>
      </c>
      <c r="C3878" s="218">
        <v>3.49</v>
      </c>
      <c r="D3878">
        <f>MAX(C3878:C$7096)</f>
        <v>3.49</v>
      </c>
      <c r="E3878" s="219">
        <f t="shared" si="120"/>
        <v>0</v>
      </c>
      <c r="H3878" s="241">
        <v>2.64</v>
      </c>
      <c r="I3878">
        <f>MAX(H3878:H$7096)</f>
        <v>2.64</v>
      </c>
      <c r="J3878" s="219">
        <f t="shared" si="121"/>
        <v>0</v>
      </c>
    </row>
    <row r="3879" spans="2:10">
      <c r="B3879" s="217">
        <v>40393</v>
      </c>
      <c r="C3879" s="218">
        <v>3.48</v>
      </c>
      <c r="D3879">
        <f>MAX(C3879:C$7096)</f>
        <v>3.48</v>
      </c>
      <c r="E3879" s="219">
        <f t="shared" si="120"/>
        <v>0</v>
      </c>
      <c r="H3879" s="241">
        <v>2.64</v>
      </c>
      <c r="I3879">
        <f>MAX(H3879:H$7096)</f>
        <v>2.64</v>
      </c>
      <c r="J3879" s="219">
        <f t="shared" si="121"/>
        <v>0</v>
      </c>
    </row>
    <row r="3880" spans="2:10">
      <c r="B3880" s="217">
        <v>40392</v>
      </c>
      <c r="C3880" s="218">
        <v>3.48</v>
      </c>
      <c r="D3880">
        <f>MAX(C3880:C$7096)</f>
        <v>3.48</v>
      </c>
      <c r="E3880" s="219">
        <f t="shared" si="120"/>
        <v>0</v>
      </c>
      <c r="H3880" s="241">
        <v>2.64</v>
      </c>
      <c r="I3880">
        <f>MAX(H3880:H$7096)</f>
        <v>2.64</v>
      </c>
      <c r="J3880" s="219">
        <f t="shared" si="121"/>
        <v>0</v>
      </c>
    </row>
    <row r="3881" spans="2:10">
      <c r="B3881" s="217">
        <v>40389</v>
      </c>
      <c r="C3881" s="218">
        <v>3.48</v>
      </c>
      <c r="D3881">
        <f>MAX(C3881:C$7096)</f>
        <v>3.48</v>
      </c>
      <c r="E3881" s="219">
        <f t="shared" si="120"/>
        <v>0</v>
      </c>
      <c r="H3881" s="241">
        <v>2.64</v>
      </c>
      <c r="I3881">
        <f>MAX(H3881:H$7096)</f>
        <v>2.64</v>
      </c>
      <c r="J3881" s="219">
        <f t="shared" si="121"/>
        <v>0</v>
      </c>
    </row>
    <row r="3882" spans="2:10">
      <c r="B3882" s="217">
        <v>40388</v>
      </c>
      <c r="C3882" s="218">
        <v>3.47</v>
      </c>
      <c r="D3882">
        <f>MAX(C3882:C$7096)</f>
        <v>3.47</v>
      </c>
      <c r="E3882" s="219">
        <f t="shared" si="120"/>
        <v>0</v>
      </c>
      <c r="H3882" s="241">
        <v>2.64</v>
      </c>
      <c r="I3882">
        <f>MAX(H3882:H$7096)</f>
        <v>2.64</v>
      </c>
      <c r="J3882" s="219">
        <f t="shared" si="121"/>
        <v>0</v>
      </c>
    </row>
    <row r="3883" spans="2:10">
      <c r="B3883" s="217">
        <v>40387</v>
      </c>
      <c r="C3883" s="218">
        <v>3.47</v>
      </c>
      <c r="D3883">
        <f>MAX(C3883:C$7096)</f>
        <v>3.47</v>
      </c>
      <c r="E3883" s="219">
        <f t="shared" si="120"/>
        <v>0</v>
      </c>
      <c r="H3883" s="241">
        <v>2.64</v>
      </c>
      <c r="I3883">
        <f>MAX(H3883:H$7096)</f>
        <v>2.64</v>
      </c>
      <c r="J3883" s="219">
        <f t="shared" si="121"/>
        <v>0</v>
      </c>
    </row>
    <row r="3884" spans="2:10">
      <c r="B3884" s="217">
        <v>40386</v>
      </c>
      <c r="C3884" s="218">
        <v>3.47</v>
      </c>
      <c r="D3884">
        <f>MAX(C3884:C$7096)</f>
        <v>3.47</v>
      </c>
      <c r="E3884" s="219">
        <f t="shared" si="120"/>
        <v>0</v>
      </c>
      <c r="H3884" s="241">
        <v>2.64</v>
      </c>
      <c r="I3884">
        <f>MAX(H3884:H$7096)</f>
        <v>2.64</v>
      </c>
      <c r="J3884" s="219">
        <f t="shared" si="121"/>
        <v>0</v>
      </c>
    </row>
    <row r="3885" spans="2:10">
      <c r="B3885" s="217">
        <v>40385</v>
      </c>
      <c r="C3885" s="218">
        <v>3.46</v>
      </c>
      <c r="D3885">
        <f>MAX(C3885:C$7096)</f>
        <v>3.46</v>
      </c>
      <c r="E3885" s="219">
        <f t="shared" si="120"/>
        <v>0</v>
      </c>
      <c r="H3885" s="241">
        <v>2.64</v>
      </c>
      <c r="I3885">
        <f>MAX(H3885:H$7096)</f>
        <v>2.64</v>
      </c>
      <c r="J3885" s="219">
        <f t="shared" si="121"/>
        <v>0</v>
      </c>
    </row>
    <row r="3886" spans="2:10">
      <c r="B3886" s="217">
        <v>40382</v>
      </c>
      <c r="C3886" s="218">
        <v>3.33</v>
      </c>
      <c r="D3886">
        <f>MAX(C3886:C$7096)</f>
        <v>3.33</v>
      </c>
      <c r="E3886" s="219">
        <f t="shared" si="120"/>
        <v>0</v>
      </c>
      <c r="H3886" s="241">
        <v>2.64</v>
      </c>
      <c r="I3886">
        <f>MAX(H3886:H$7096)</f>
        <v>2.64</v>
      </c>
      <c r="J3886" s="219">
        <f t="shared" si="121"/>
        <v>0</v>
      </c>
    </row>
    <row r="3887" spans="2:10">
      <c r="B3887" s="217">
        <v>40381</v>
      </c>
      <c r="C3887" s="218">
        <v>3.33</v>
      </c>
      <c r="D3887">
        <f>MAX(C3887:C$7096)</f>
        <v>3.33</v>
      </c>
      <c r="E3887" s="219">
        <f t="shared" si="120"/>
        <v>0</v>
      </c>
      <c r="H3887" s="241">
        <v>2.64</v>
      </c>
      <c r="I3887">
        <f>MAX(H3887:H$7096)</f>
        <v>2.64</v>
      </c>
      <c r="J3887" s="219">
        <f t="shared" si="121"/>
        <v>0</v>
      </c>
    </row>
    <row r="3888" spans="2:10">
      <c r="B3888" s="217">
        <v>40380</v>
      </c>
      <c r="C3888" s="218">
        <v>3.33</v>
      </c>
      <c r="D3888">
        <f>MAX(C3888:C$7096)</f>
        <v>3.33</v>
      </c>
      <c r="E3888" s="219">
        <f t="shared" si="120"/>
        <v>0</v>
      </c>
      <c r="H3888" s="241">
        <v>2.64</v>
      </c>
      <c r="I3888">
        <f>MAX(H3888:H$7096)</f>
        <v>2.64</v>
      </c>
      <c r="J3888" s="219">
        <f t="shared" si="121"/>
        <v>0</v>
      </c>
    </row>
    <row r="3889" spans="2:10">
      <c r="B3889" s="217">
        <v>40379</v>
      </c>
      <c r="C3889" s="218">
        <v>3.33</v>
      </c>
      <c r="D3889">
        <f>MAX(C3889:C$7096)</f>
        <v>3.33</v>
      </c>
      <c r="E3889" s="219">
        <f t="shared" si="120"/>
        <v>0</v>
      </c>
      <c r="H3889" s="241">
        <v>2.64</v>
      </c>
      <c r="I3889">
        <f>MAX(H3889:H$7096)</f>
        <v>2.64</v>
      </c>
      <c r="J3889" s="219">
        <f t="shared" si="121"/>
        <v>0</v>
      </c>
    </row>
    <row r="3890" spans="2:10">
      <c r="B3890" s="217">
        <v>40378</v>
      </c>
      <c r="C3890" s="218">
        <v>3.33</v>
      </c>
      <c r="D3890">
        <f>MAX(C3890:C$7096)</f>
        <v>3.33</v>
      </c>
      <c r="E3890" s="219">
        <f t="shared" si="120"/>
        <v>0</v>
      </c>
      <c r="H3890" s="241">
        <v>2.64</v>
      </c>
      <c r="I3890">
        <f>MAX(H3890:H$7096)</f>
        <v>2.64</v>
      </c>
      <c r="J3890" s="219">
        <f t="shared" si="121"/>
        <v>0</v>
      </c>
    </row>
    <row r="3891" spans="2:10">
      <c r="B3891" s="217">
        <v>40375</v>
      </c>
      <c r="C3891" s="218">
        <v>3.32</v>
      </c>
      <c r="D3891">
        <f>MAX(C3891:C$7096)</f>
        <v>3.32</v>
      </c>
      <c r="E3891" s="219">
        <f t="shared" si="120"/>
        <v>0</v>
      </c>
      <c r="H3891" s="241">
        <v>2.64</v>
      </c>
      <c r="I3891">
        <f>MAX(H3891:H$7096)</f>
        <v>2.64</v>
      </c>
      <c r="J3891" s="219">
        <f t="shared" si="121"/>
        <v>0</v>
      </c>
    </row>
    <row r="3892" spans="2:10">
      <c r="B3892" s="217">
        <v>40374</v>
      </c>
      <c r="C3892" s="218">
        <v>3.32</v>
      </c>
      <c r="D3892">
        <f>MAX(C3892:C$7096)</f>
        <v>3.32</v>
      </c>
      <c r="E3892" s="219">
        <f t="shared" si="120"/>
        <v>0</v>
      </c>
      <c r="H3892" s="241">
        <v>2.64</v>
      </c>
      <c r="I3892">
        <f>MAX(H3892:H$7096)</f>
        <v>2.64</v>
      </c>
      <c r="J3892" s="219">
        <f t="shared" si="121"/>
        <v>0</v>
      </c>
    </row>
    <row r="3893" spans="2:10">
      <c r="B3893" s="217">
        <v>40373</v>
      </c>
      <c r="C3893" s="218">
        <v>3.32</v>
      </c>
      <c r="D3893">
        <f>MAX(C3893:C$7096)</f>
        <v>3.32</v>
      </c>
      <c r="E3893" s="219">
        <f t="shared" si="120"/>
        <v>0</v>
      </c>
      <c r="H3893" s="241">
        <v>2.64</v>
      </c>
      <c r="I3893">
        <f>MAX(H3893:H$7096)</f>
        <v>2.64</v>
      </c>
      <c r="J3893" s="219">
        <f t="shared" si="121"/>
        <v>0</v>
      </c>
    </row>
    <row r="3894" spans="2:10">
      <c r="B3894" s="217">
        <v>40372</v>
      </c>
      <c r="C3894" s="218">
        <v>3.32</v>
      </c>
      <c r="D3894">
        <f>MAX(C3894:C$7096)</f>
        <v>3.32</v>
      </c>
      <c r="E3894" s="219">
        <f t="shared" si="120"/>
        <v>0</v>
      </c>
      <c r="H3894" s="241">
        <v>2.64</v>
      </c>
      <c r="I3894">
        <f>MAX(H3894:H$7096)</f>
        <v>2.64</v>
      </c>
      <c r="J3894" s="219">
        <f t="shared" si="121"/>
        <v>0</v>
      </c>
    </row>
    <row r="3895" spans="2:10">
      <c r="B3895" s="217">
        <v>40371</v>
      </c>
      <c r="C3895" s="218">
        <v>3.32</v>
      </c>
      <c r="D3895">
        <f>MAX(C3895:C$7096)</f>
        <v>3.32</v>
      </c>
      <c r="E3895" s="219">
        <f t="shared" si="120"/>
        <v>0</v>
      </c>
      <c r="H3895" s="241">
        <v>2.64</v>
      </c>
      <c r="I3895">
        <f>MAX(H3895:H$7096)</f>
        <v>2.64</v>
      </c>
      <c r="J3895" s="219">
        <f t="shared" si="121"/>
        <v>0</v>
      </c>
    </row>
    <row r="3896" spans="2:10">
      <c r="B3896" s="217">
        <v>40368</v>
      </c>
      <c r="C3896" s="218">
        <v>3.31</v>
      </c>
      <c r="D3896">
        <f>MAX(C3896:C$7096)</f>
        <v>3.31</v>
      </c>
      <c r="E3896" s="219">
        <f t="shared" si="120"/>
        <v>0</v>
      </c>
      <c r="H3896" s="241">
        <v>2.64</v>
      </c>
      <c r="I3896">
        <f>MAX(H3896:H$7096)</f>
        <v>2.64</v>
      </c>
      <c r="J3896" s="219">
        <f t="shared" si="121"/>
        <v>0</v>
      </c>
    </row>
    <row r="3897" spans="2:10">
      <c r="B3897" s="217">
        <v>40367</v>
      </c>
      <c r="C3897" s="218">
        <v>3.31</v>
      </c>
      <c r="D3897">
        <f>MAX(C3897:C$7096)</f>
        <v>3.31</v>
      </c>
      <c r="E3897" s="219">
        <f t="shared" si="120"/>
        <v>0</v>
      </c>
      <c r="H3897" s="241">
        <v>2.64</v>
      </c>
      <c r="I3897">
        <f>MAX(H3897:H$7096)</f>
        <v>2.64</v>
      </c>
      <c r="J3897" s="219">
        <f t="shared" si="121"/>
        <v>0</v>
      </c>
    </row>
    <row r="3898" spans="2:10">
      <c r="B3898" s="217">
        <v>40366</v>
      </c>
      <c r="C3898" s="218">
        <v>3.31</v>
      </c>
      <c r="D3898">
        <f>MAX(C3898:C$7096)</f>
        <v>3.31</v>
      </c>
      <c r="E3898" s="219">
        <f t="shared" si="120"/>
        <v>0</v>
      </c>
      <c r="H3898" s="241">
        <v>2.64</v>
      </c>
      <c r="I3898">
        <f>MAX(H3898:H$7096)</f>
        <v>2.64</v>
      </c>
      <c r="J3898" s="219">
        <f t="shared" si="121"/>
        <v>0</v>
      </c>
    </row>
    <row r="3899" spans="2:10">
      <c r="B3899" s="217">
        <v>40365</v>
      </c>
      <c r="C3899" s="218">
        <v>3.31</v>
      </c>
      <c r="D3899">
        <f>MAX(C3899:C$7096)</f>
        <v>3.31</v>
      </c>
      <c r="E3899" s="219">
        <f t="shared" si="120"/>
        <v>0</v>
      </c>
      <c r="H3899" s="241">
        <v>2.64</v>
      </c>
      <c r="I3899">
        <f>MAX(H3899:H$7096)</f>
        <v>2.64</v>
      </c>
      <c r="J3899" s="219">
        <f t="shared" si="121"/>
        <v>0</v>
      </c>
    </row>
    <row r="3900" spans="2:10">
      <c r="B3900" s="217">
        <v>40364</v>
      </c>
      <c r="C3900" s="218">
        <v>3.31</v>
      </c>
      <c r="D3900">
        <f>MAX(C3900:C$7096)</f>
        <v>3.31</v>
      </c>
      <c r="E3900" s="219">
        <f t="shared" si="120"/>
        <v>0</v>
      </c>
      <c r="H3900" s="241">
        <v>2.64</v>
      </c>
      <c r="I3900">
        <f>MAX(H3900:H$7096)</f>
        <v>2.64</v>
      </c>
      <c r="J3900" s="219">
        <f t="shared" si="121"/>
        <v>0</v>
      </c>
    </row>
    <row r="3901" spans="2:10">
      <c r="B3901" s="217">
        <v>40361</v>
      </c>
      <c r="C3901" s="218">
        <v>3.3</v>
      </c>
      <c r="D3901">
        <f>MAX(C3901:C$7096)</f>
        <v>3.3</v>
      </c>
      <c r="E3901" s="219">
        <f t="shared" si="120"/>
        <v>0</v>
      </c>
      <c r="H3901" s="241">
        <v>2.64</v>
      </c>
      <c r="I3901">
        <f>MAX(H3901:H$7096)</f>
        <v>2.64</v>
      </c>
      <c r="J3901" s="219">
        <f t="shared" si="121"/>
        <v>0</v>
      </c>
    </row>
    <row r="3902" spans="2:10">
      <c r="B3902" s="217">
        <v>40360</v>
      </c>
      <c r="C3902" s="218">
        <v>3.3</v>
      </c>
      <c r="D3902">
        <f>MAX(C3902:C$7096)</f>
        <v>3.3</v>
      </c>
      <c r="E3902" s="219">
        <f t="shared" si="120"/>
        <v>0</v>
      </c>
      <c r="H3902" s="241">
        <v>2.64</v>
      </c>
      <c r="I3902">
        <f>MAX(H3902:H$7096)</f>
        <v>2.64</v>
      </c>
      <c r="J3902" s="219">
        <f t="shared" si="121"/>
        <v>0</v>
      </c>
    </row>
    <row r="3903" spans="2:10">
      <c r="B3903" s="217">
        <v>40359</v>
      </c>
      <c r="C3903" s="218">
        <v>3.3</v>
      </c>
      <c r="D3903">
        <f>MAX(C3903:C$7096)</f>
        <v>3.3</v>
      </c>
      <c r="E3903" s="219">
        <f t="shared" si="120"/>
        <v>0</v>
      </c>
      <c r="H3903" s="241">
        <v>2.64</v>
      </c>
      <c r="I3903">
        <f>MAX(H3903:H$7096)</f>
        <v>2.64</v>
      </c>
      <c r="J3903" s="219">
        <f t="shared" si="121"/>
        <v>0</v>
      </c>
    </row>
    <row r="3904" spans="2:10">
      <c r="B3904" s="217">
        <v>40358</v>
      </c>
      <c r="C3904" s="218">
        <v>3.3</v>
      </c>
      <c r="D3904">
        <f>MAX(C3904:C$7096)</f>
        <v>3.3</v>
      </c>
      <c r="E3904" s="219">
        <f t="shared" si="120"/>
        <v>0</v>
      </c>
      <c r="H3904" s="241">
        <v>2.64</v>
      </c>
      <c r="I3904">
        <f>MAX(H3904:H$7096)</f>
        <v>2.64</v>
      </c>
      <c r="J3904" s="219">
        <f t="shared" si="121"/>
        <v>0</v>
      </c>
    </row>
    <row r="3905" spans="2:10">
      <c r="B3905" s="217">
        <v>40357</v>
      </c>
      <c r="C3905" s="218">
        <v>3.3</v>
      </c>
      <c r="D3905">
        <f>MAX(C3905:C$7096)</f>
        <v>3.3</v>
      </c>
      <c r="E3905" s="219">
        <f t="shared" si="120"/>
        <v>0</v>
      </c>
      <c r="H3905" s="241">
        <v>2.64</v>
      </c>
      <c r="I3905">
        <f>MAX(H3905:H$7096)</f>
        <v>2.64</v>
      </c>
      <c r="J3905" s="219">
        <f t="shared" si="121"/>
        <v>0</v>
      </c>
    </row>
    <row r="3906" spans="2:10">
      <c r="B3906" s="217">
        <v>40354</v>
      </c>
      <c r="C3906" s="218">
        <v>3.3</v>
      </c>
      <c r="D3906">
        <f>MAX(C3906:C$7096)</f>
        <v>3.3</v>
      </c>
      <c r="E3906" s="219">
        <f t="shared" ref="E3906:E3916" si="122">(C3906-D3906)/D3906</f>
        <v>0</v>
      </c>
      <c r="H3906" s="241">
        <v>2.64</v>
      </c>
      <c r="I3906">
        <f>MAX(H3906:H$7096)</f>
        <v>2.64</v>
      </c>
      <c r="J3906" s="219">
        <f t="shared" ref="J3906:J3916" si="123">(H3906-I3906)/I3906</f>
        <v>0</v>
      </c>
    </row>
    <row r="3907" spans="2:10">
      <c r="B3907" s="217">
        <v>40353</v>
      </c>
      <c r="C3907" s="218">
        <v>3.29</v>
      </c>
      <c r="D3907">
        <f>MAX(C3907:C$7096)</f>
        <v>3.29</v>
      </c>
      <c r="E3907" s="219">
        <f t="shared" si="122"/>
        <v>0</v>
      </c>
      <c r="H3907" s="241">
        <v>2.64</v>
      </c>
      <c r="I3907">
        <f>MAX(H3907:H$7096)</f>
        <v>2.64</v>
      </c>
      <c r="J3907" s="219">
        <f t="shared" si="123"/>
        <v>0</v>
      </c>
    </row>
    <row r="3908" spans="2:10">
      <c r="B3908" s="217">
        <v>40352</v>
      </c>
      <c r="C3908" s="218">
        <v>3.29</v>
      </c>
      <c r="D3908">
        <f>MAX(C3908:C$7096)</f>
        <v>3.29</v>
      </c>
      <c r="E3908" s="219">
        <f t="shared" si="122"/>
        <v>0</v>
      </c>
      <c r="H3908" s="241">
        <v>2.64</v>
      </c>
      <c r="I3908">
        <f>MAX(H3908:H$7096)</f>
        <v>2.64</v>
      </c>
      <c r="J3908" s="219">
        <f t="shared" si="123"/>
        <v>0</v>
      </c>
    </row>
    <row r="3909" spans="2:10">
      <c r="B3909" s="217">
        <v>40351</v>
      </c>
      <c r="C3909" s="218">
        <v>3.29</v>
      </c>
      <c r="D3909">
        <f>MAX(C3909:C$7096)</f>
        <v>3.29</v>
      </c>
      <c r="E3909" s="219">
        <f t="shared" si="122"/>
        <v>0</v>
      </c>
      <c r="H3909" s="241">
        <v>2.64</v>
      </c>
      <c r="I3909">
        <f>MAX(H3909:H$7096)</f>
        <v>2.64</v>
      </c>
      <c r="J3909" s="219">
        <f t="shared" si="123"/>
        <v>0</v>
      </c>
    </row>
    <row r="3910" spans="2:10">
      <c r="B3910" s="217">
        <v>40350</v>
      </c>
      <c r="C3910" s="218">
        <v>3.29</v>
      </c>
      <c r="D3910">
        <f>MAX(C3910:C$7096)</f>
        <v>3.29</v>
      </c>
      <c r="E3910" s="219">
        <f t="shared" si="122"/>
        <v>0</v>
      </c>
      <c r="H3910" s="241">
        <v>2.64</v>
      </c>
      <c r="I3910">
        <f>MAX(H3910:H$7096)</f>
        <v>2.64</v>
      </c>
      <c r="J3910" s="219">
        <f t="shared" si="123"/>
        <v>0</v>
      </c>
    </row>
    <row r="3911" spans="2:10">
      <c r="B3911" s="217">
        <v>40347</v>
      </c>
      <c r="C3911" s="218">
        <v>3.29</v>
      </c>
      <c r="D3911">
        <f>MAX(C3911:C$7096)</f>
        <v>3.29</v>
      </c>
      <c r="E3911" s="219">
        <f t="shared" si="122"/>
        <v>0</v>
      </c>
      <c r="H3911" s="241">
        <v>2.64</v>
      </c>
      <c r="I3911">
        <f>MAX(H3911:H$7096)</f>
        <v>2.64</v>
      </c>
      <c r="J3911" s="219">
        <f t="shared" si="123"/>
        <v>0</v>
      </c>
    </row>
    <row r="3912" spans="2:10">
      <c r="B3912" s="217">
        <v>40346</v>
      </c>
      <c r="C3912" s="218">
        <v>3.29</v>
      </c>
      <c r="D3912">
        <f>MAX(C3912:C$7096)</f>
        <v>3.29</v>
      </c>
      <c r="E3912" s="219">
        <f t="shared" si="122"/>
        <v>0</v>
      </c>
      <c r="H3912" s="241">
        <v>2.64</v>
      </c>
      <c r="I3912">
        <f>MAX(H3912:H$7096)</f>
        <v>2.64</v>
      </c>
      <c r="J3912" s="219">
        <f t="shared" si="123"/>
        <v>0</v>
      </c>
    </row>
    <row r="3913" spans="2:10">
      <c r="B3913" s="217">
        <v>40345</v>
      </c>
      <c r="C3913" s="218">
        <v>3.28</v>
      </c>
      <c r="D3913">
        <f>MAX(C3913:C$7096)</f>
        <v>3.28</v>
      </c>
      <c r="E3913" s="219">
        <f t="shared" si="122"/>
        <v>0</v>
      </c>
      <c r="H3913" s="241">
        <v>2.64</v>
      </c>
      <c r="I3913">
        <f>MAX(H3913:H$7096)</f>
        <v>2.64</v>
      </c>
      <c r="J3913" s="219">
        <f t="shared" si="123"/>
        <v>0</v>
      </c>
    </row>
    <row r="3914" spans="2:10">
      <c r="B3914" s="217">
        <v>40344</v>
      </c>
      <c r="C3914" s="218">
        <v>3.28</v>
      </c>
      <c r="D3914">
        <f>MAX(C3914:C$7096)</f>
        <v>3.28</v>
      </c>
      <c r="E3914" s="219">
        <f t="shared" si="122"/>
        <v>0</v>
      </c>
      <c r="H3914" s="241">
        <v>2.64</v>
      </c>
      <c r="I3914">
        <f>MAX(H3914:H$7096)</f>
        <v>2.64</v>
      </c>
      <c r="J3914" s="219">
        <f t="shared" si="123"/>
        <v>0</v>
      </c>
    </row>
    <row r="3915" spans="2:10">
      <c r="B3915" s="217">
        <v>40343</v>
      </c>
      <c r="C3915" s="218">
        <v>3.28</v>
      </c>
      <c r="D3915">
        <f>MAX(C3915:C$7096)</f>
        <v>3.28</v>
      </c>
      <c r="E3915" s="219">
        <f t="shared" si="122"/>
        <v>0</v>
      </c>
      <c r="H3915" s="241">
        <v>2.64</v>
      </c>
      <c r="I3915">
        <f>MAX(H3915:H$7096)</f>
        <v>2.64</v>
      </c>
      <c r="J3915" s="219">
        <f t="shared" si="123"/>
        <v>0</v>
      </c>
    </row>
    <row r="3916" spans="2:10">
      <c r="B3916" s="217">
        <v>40340</v>
      </c>
      <c r="C3916" s="218">
        <v>3.28</v>
      </c>
      <c r="D3916">
        <f>MAX(C3916:C$7096)</f>
        <v>3.28</v>
      </c>
      <c r="E3916" s="219">
        <f t="shared" si="122"/>
        <v>0</v>
      </c>
      <c r="H3916" s="241">
        <v>2.64</v>
      </c>
      <c r="I3916">
        <f>MAX(H3916:H$7096)</f>
        <v>2.64</v>
      </c>
      <c r="J3916" s="219">
        <f t="shared" si="123"/>
        <v>0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ROP-US</vt:lpstr>
      <vt:lpstr>Valuation</vt:lpstr>
      <vt:lpstr>Alt Data</vt:lpstr>
      <vt:lpstr>Revision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FactSet Research Systems</dc:creator>
  <cp:keywords/>
  <dc:description/>
  <cp:lastModifiedBy>瑞泽 夏</cp:lastModifiedBy>
  <dcterms:created xsi:type="dcterms:W3CDTF">2025-05-31T10:25:10Z</dcterms:created>
  <dcterms:modified xsi:type="dcterms:W3CDTF">2025-06-29T08:56:55Z</dcterms:modified>
  <cp:category/>
</cp:coreProperties>
</file>